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lena\Hovorany\_soupis a rozpočet\aktualizace 2021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.1 - Hráz" sheetId="3" r:id="rId3"/>
    <sheet name="01.2 - Zátopa" sheetId="4" r:id="rId4"/>
    <sheet name="01.3 - Sdružený objekt" sheetId="5" r:id="rId5"/>
    <sheet name="02 - Polní cesta HC13 s p..." sheetId="6" r:id="rId6"/>
    <sheet name="03 - Ozelenění poldrů" sheetId="7" r:id="rId7"/>
    <sheet name="03 A - Ozelenění poldrů -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'00 - Vedlejší a ostatní n...'!$C$79:$K$119</definedName>
    <definedName name="_xlnm.Print_Area" localSheetId="1">'00 - Vedlejší a ostatní n...'!$C$4:$J$39,'00 - Vedlejší a ostatní n...'!$C$45:$J$61,'00 - Vedlejší a ostatní n...'!$C$67:$K$119</definedName>
    <definedName name="_xlnm.Print_Titles" localSheetId="1">'00 - Vedlejší a ostatní n...'!$79:$79</definedName>
    <definedName name="_xlnm._FilterDatabase" localSheetId="2" hidden="1">'01.1 - Hráz'!$C$83:$K$227</definedName>
    <definedName name="_xlnm.Print_Area" localSheetId="2">'01.1 - Hráz'!$C$4:$J$39,'01.1 - Hráz'!$C$45:$J$65,'01.1 - Hráz'!$C$71:$K$227</definedName>
    <definedName name="_xlnm.Print_Titles" localSheetId="2">'01.1 - Hráz'!$83:$83</definedName>
    <definedName name="_xlnm._FilterDatabase" localSheetId="3" hidden="1">'01.2 - Zátopa'!$C$81:$K$140</definedName>
    <definedName name="_xlnm.Print_Area" localSheetId="3">'01.2 - Zátopa'!$C$4:$J$39,'01.2 - Zátopa'!$C$45:$J$63,'01.2 - Zátopa'!$C$69:$K$140</definedName>
    <definedName name="_xlnm.Print_Titles" localSheetId="3">'01.2 - Zátopa'!$81:$81</definedName>
    <definedName name="_xlnm._FilterDatabase" localSheetId="4" hidden="1">'01.3 - Sdružený objekt'!$C$88:$K$381</definedName>
    <definedName name="_xlnm.Print_Area" localSheetId="4">'01.3 - Sdružený objekt'!$C$4:$J$39,'01.3 - Sdružený objekt'!$C$45:$J$70,'01.3 - Sdružený objekt'!$C$76:$K$381</definedName>
    <definedName name="_xlnm.Print_Titles" localSheetId="4">'01.3 - Sdružený objekt'!$88:$88</definedName>
    <definedName name="_xlnm._FilterDatabase" localSheetId="5" hidden="1">'02 - Polní cesta HC13 s p...'!$C$90:$K$374</definedName>
    <definedName name="_xlnm.Print_Area" localSheetId="5">'02 - Polní cesta HC13 s p...'!$C$4:$J$39,'02 - Polní cesta HC13 s p...'!$C$45:$J$72,'02 - Polní cesta HC13 s p...'!$C$78:$K$374</definedName>
    <definedName name="_xlnm.Print_Titles" localSheetId="5">'02 - Polní cesta HC13 s p...'!$90:$90</definedName>
    <definedName name="_xlnm._FilterDatabase" localSheetId="6" hidden="1">'03 - Ozelenění poldrů'!$C$82:$K$137</definedName>
    <definedName name="_xlnm.Print_Area" localSheetId="6">'03 - Ozelenění poldrů'!$C$4:$J$39,'03 - Ozelenění poldrů'!$C$45:$J$64,'03 - Ozelenění poldrů'!$C$70:$K$137</definedName>
    <definedName name="_xlnm.Print_Titles" localSheetId="6">'03 - Ozelenění poldrů'!$82:$82</definedName>
    <definedName name="_xlnm._FilterDatabase" localSheetId="7" hidden="1">'03 A - Ozelenění poldrů -...'!$C$82:$K$161</definedName>
    <definedName name="_xlnm.Print_Area" localSheetId="7">'03 A - Ozelenění poldrů -...'!$C$4:$J$39,'03 A - Ozelenění poldrů -...'!$C$45:$J$64,'03 A - Ozelenění poldrů -...'!$C$70:$K$161</definedName>
    <definedName name="_xlnm.Print_Titles" localSheetId="7">'03 A - Ozelenění poldrů -...'!$82:$82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60"/>
  <c r="BH160"/>
  <c r="BG160"/>
  <c r="BF160"/>
  <c r="T160"/>
  <c r="T159"/>
  <c r="R160"/>
  <c r="R159"/>
  <c r="P160"/>
  <c r="P159"/>
  <c r="BI153"/>
  <c r="BH153"/>
  <c r="BG153"/>
  <c r="BF153"/>
  <c r="T153"/>
  <c r="R153"/>
  <c r="P153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77"/>
  <c r="E7"/>
  <c r="E48"/>
  <c i="7" r="J37"/>
  <c r="J36"/>
  <c i="1" r="AY60"/>
  <c i="7" r="J35"/>
  <c i="1" r="AX60"/>
  <c i="7" r="BI136"/>
  <c r="BH136"/>
  <c r="BG136"/>
  <c r="BF136"/>
  <c r="T136"/>
  <c r="T135"/>
  <c r="R136"/>
  <c r="R135"/>
  <c r="P136"/>
  <c r="P135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48"/>
  <c i="6" r="J37"/>
  <c r="J36"/>
  <c i="1" r="AY59"/>
  <c i="6" r="J35"/>
  <c i="1" r="AX59"/>
  <c i="6" r="BI373"/>
  <c r="BH373"/>
  <c r="BG373"/>
  <c r="BF373"/>
  <c r="T373"/>
  <c r="R373"/>
  <c r="P373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T354"/>
  <c r="R355"/>
  <c r="R354"/>
  <c r="P355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27"/>
  <c r="BH327"/>
  <c r="BG327"/>
  <c r="BF327"/>
  <c r="T327"/>
  <c r="R327"/>
  <c r="P327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4"/>
  <c r="BH244"/>
  <c r="BG244"/>
  <c r="BF244"/>
  <c r="T244"/>
  <c r="R244"/>
  <c r="P244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T185"/>
  <c r="R186"/>
  <c r="R185"/>
  <c r="P186"/>
  <c r="P185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2"/>
  <c r="E50"/>
  <c r="J24"/>
  <c r="E24"/>
  <c r="J55"/>
  <c r="J23"/>
  <c r="J21"/>
  <c r="E21"/>
  <c r="J87"/>
  <c r="J20"/>
  <c r="J18"/>
  <c r="E18"/>
  <c r="F55"/>
  <c r="J17"/>
  <c r="J15"/>
  <c r="E15"/>
  <c r="F54"/>
  <c r="J14"/>
  <c r="J12"/>
  <c r="J85"/>
  <c r="E7"/>
  <c r="E81"/>
  <c i="5" r="J37"/>
  <c r="J36"/>
  <c i="1" r="AY58"/>
  <c i="5" r="J35"/>
  <c i="1" r="AX58"/>
  <c i="5"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T288"/>
  <c r="R289"/>
  <c r="R288"/>
  <c r="P289"/>
  <c r="P288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0"/>
  <c r="BH200"/>
  <c r="BG200"/>
  <c r="BF200"/>
  <c r="T200"/>
  <c r="R200"/>
  <c r="P200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2"/>
  <c r="BH172"/>
  <c r="BG172"/>
  <c r="BF172"/>
  <c r="T172"/>
  <c r="R172"/>
  <c r="P172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55"/>
  <c r="J23"/>
  <c r="J21"/>
  <c r="E21"/>
  <c r="J85"/>
  <c r="J20"/>
  <c r="J18"/>
  <c r="E18"/>
  <c r="F86"/>
  <c r="J17"/>
  <c r="J15"/>
  <c r="E15"/>
  <c r="F85"/>
  <c r="J14"/>
  <c r="J12"/>
  <c r="J83"/>
  <c r="E7"/>
  <c r="E79"/>
  <c i="4" r="J37"/>
  <c r="J36"/>
  <c i="1" r="AY57"/>
  <c i="4" r="J35"/>
  <c i="1" r="AX57"/>
  <c i="4" r="BI139"/>
  <c r="BH139"/>
  <c r="BG139"/>
  <c r="BF139"/>
  <c r="T139"/>
  <c r="T138"/>
  <c r="R139"/>
  <c r="R138"/>
  <c r="P139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F76"/>
  <c r="E74"/>
  <c r="F52"/>
  <c r="E50"/>
  <c r="J24"/>
  <c r="E24"/>
  <c r="J79"/>
  <c r="J23"/>
  <c r="J21"/>
  <c r="E21"/>
  <c r="J54"/>
  <c r="J20"/>
  <c r="J18"/>
  <c r="E18"/>
  <c r="F55"/>
  <c r="J17"/>
  <c r="J15"/>
  <c r="E15"/>
  <c r="F78"/>
  <c r="J14"/>
  <c r="J12"/>
  <c r="J76"/>
  <c r="E7"/>
  <c r="E48"/>
  <c i="3" r="J37"/>
  <c r="J36"/>
  <c i="1" r="AY56"/>
  <c i="3" r="J35"/>
  <c i="1" r="AX56"/>
  <c i="3" r="BI226"/>
  <c r="BH226"/>
  <c r="BG226"/>
  <c r="BF226"/>
  <c r="T226"/>
  <c r="T225"/>
  <c r="R226"/>
  <c r="R225"/>
  <c r="P226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54"/>
  <c r="J14"/>
  <c r="J12"/>
  <c r="J52"/>
  <c r="E7"/>
  <c r="E48"/>
  <c i="2" r="J37"/>
  <c r="J36"/>
  <c i="1" r="AY55"/>
  <c i="2" r="J35"/>
  <c i="1" r="AX55"/>
  <c i="2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77"/>
  <c r="J17"/>
  <c r="J15"/>
  <c r="E15"/>
  <c r="F54"/>
  <c r="J14"/>
  <c r="J12"/>
  <c r="J52"/>
  <c r="E7"/>
  <c r="E48"/>
  <c i="1" r="L50"/>
  <c r="AM50"/>
  <c r="AM49"/>
  <c r="L49"/>
  <c r="AM47"/>
  <c r="L47"/>
  <c r="L45"/>
  <c r="L44"/>
  <c i="8" r="J153"/>
  <c r="BK101"/>
  <c i="7" r="BK94"/>
  <c i="6" r="BK295"/>
  <c i="5" r="BK359"/>
  <c r="J278"/>
  <c r="J224"/>
  <c i="4" r="J139"/>
  <c i="3" r="J171"/>
  <c i="2" r="BK110"/>
  <c i="7" r="J116"/>
  <c i="6" r="BK371"/>
  <c r="BK255"/>
  <c i="5" r="BK224"/>
  <c r="J121"/>
  <c i="2" r="BK88"/>
  <c i="7" r="J86"/>
  <c i="6" r="J334"/>
  <c i="5" r="J376"/>
  <c r="J317"/>
  <c r="BK230"/>
  <c i="4" r="BK139"/>
  <c i="3" r="BK202"/>
  <c i="2" r="J108"/>
  <c i="6" r="BK310"/>
  <c r="J142"/>
  <c i="5" r="BK327"/>
  <c r="BK139"/>
  <c i="3" r="BK190"/>
  <c r="J91"/>
  <c i="7" r="BK86"/>
  <c i="6" r="BK230"/>
  <c r="J104"/>
  <c i="5" r="J161"/>
  <c i="3" r="J202"/>
  <c i="2" r="BK86"/>
  <c i="6" r="J303"/>
  <c r="BK206"/>
  <c i="5" r="J329"/>
  <c r="J197"/>
  <c i="4" r="BK98"/>
  <c i="3" r="BK154"/>
  <c r="J97"/>
  <c i="2" r="BK90"/>
  <c i="6" r="J180"/>
  <c i="5" r="J356"/>
  <c r="J253"/>
  <c r="BK123"/>
  <c i="3" r="BK221"/>
  <c r="BK89"/>
  <c i="8" r="BK160"/>
  <c r="J132"/>
  <c r="J113"/>
  <c i="7" r="J122"/>
  <c i="6" r="BK352"/>
  <c r="J257"/>
  <c i="5" r="BK207"/>
  <c r="BK109"/>
  <c i="3" r="J223"/>
  <c r="J87"/>
  <c i="8" r="BK95"/>
  <c i="6" r="BK373"/>
  <c i="5" r="J281"/>
  <c r="J221"/>
  <c r="BK112"/>
  <c i="2" r="BK92"/>
  <c i="7" r="BK102"/>
  <c i="6" r="J342"/>
  <c r="J98"/>
  <c i="5" r="J267"/>
  <c r="BK155"/>
  <c i="4" r="BK111"/>
  <c i="2" r="BK116"/>
  <c i="7" r="BK130"/>
  <c r="J98"/>
  <c i="6" r="BK334"/>
  <c r="J230"/>
  <c r="J157"/>
  <c i="5" r="J373"/>
  <c r="BK320"/>
  <c r="BK245"/>
  <c r="BK152"/>
  <c i="4" r="BK120"/>
  <c i="3" r="BK162"/>
  <c i="7" r="BK122"/>
  <c i="6" r="BK297"/>
  <c r="BK138"/>
  <c i="5" r="J218"/>
  <c i="3" r="J162"/>
  <c r="BK93"/>
  <c i="7" r="J102"/>
  <c i="6" r="BK275"/>
  <c r="J138"/>
  <c i="5" r="J320"/>
  <c r="J215"/>
  <c i="3" r="J206"/>
  <c r="J150"/>
  <c i="6" r="J347"/>
  <c r="J226"/>
  <c r="J149"/>
  <c i="5" r="J314"/>
  <c r="J182"/>
  <c i="3" r="BK210"/>
  <c i="2" r="BK108"/>
  <c i="6" r="BK226"/>
  <c r="BK104"/>
  <c i="5" r="J283"/>
  <c r="J189"/>
  <c i="4" r="J107"/>
  <c i="3" r="J210"/>
  <c r="BK109"/>
  <c i="8" r="J160"/>
  <c r="BK132"/>
  <c r="J119"/>
  <c i="7" r="J130"/>
  <c r="J91"/>
  <c i="6" r="BK261"/>
  <c i="5" r="J258"/>
  <c r="BK145"/>
  <c i="4" r="BK125"/>
  <c i="3" r="J185"/>
  <c i="2" r="BK82"/>
  <c i="7" r="BK98"/>
  <c i="6" r="BK186"/>
  <c i="5" r="J245"/>
  <c r="BK212"/>
  <c r="BK103"/>
  <c i="2" r="BK98"/>
  <c i="7" r="J120"/>
  <c i="6" r="BK303"/>
  <c r="J271"/>
  <c r="BK257"/>
  <c r="BK212"/>
  <c r="J175"/>
  <c r="BK129"/>
  <c r="BK96"/>
  <c i="5" r="BK289"/>
  <c r="BK239"/>
  <c r="BK106"/>
  <c i="3" r="BK175"/>
  <c r="J95"/>
  <c i="2" r="J82"/>
  <c i="7" r="BK116"/>
  <c i="6" r="BK350"/>
  <c r="J285"/>
  <c r="J221"/>
  <c r="BK113"/>
  <c i="5" r="J344"/>
  <c r="BK278"/>
  <c r="J158"/>
  <c i="4" r="J111"/>
  <c i="3" r="BK119"/>
  <c i="2" r="J116"/>
  <c i="6" r="J352"/>
  <c r="J269"/>
  <c r="J117"/>
  <c i="5" r="J242"/>
  <c r="BK98"/>
  <c i="3" r="BK195"/>
  <c r="J101"/>
  <c i="7" r="BK114"/>
  <c i="6" r="J251"/>
  <c r="BK109"/>
  <c i="5" r="J273"/>
  <c r="J207"/>
  <c i="3" r="BK185"/>
  <c i="2" r="J96"/>
  <c i="6" r="J295"/>
  <c r="J234"/>
  <c r="BK200"/>
  <c i="5" r="J335"/>
  <c r="BK242"/>
  <c r="BK121"/>
  <c i="3" r="J123"/>
  <c i="2" r="J86"/>
  <c i="6" r="BK167"/>
  <c i="5" r="J311"/>
  <c r="BK233"/>
  <c i="4" r="J120"/>
  <c i="3" r="J146"/>
  <c i="2" r="BK100"/>
  <c i="8" r="BK126"/>
  <c r="J86"/>
  <c i="7" r="BK100"/>
  <c i="6" r="BK280"/>
  <c i="5" r="BK332"/>
  <c r="J136"/>
  <c i="4" r="BK102"/>
  <c i="3" r="BK138"/>
  <c i="2" r="J90"/>
  <c i="7" r="J114"/>
  <c i="6" r="J338"/>
  <c i="5" r="BK267"/>
  <c r="J152"/>
  <c i="2" r="BK106"/>
  <c i="7" r="BK111"/>
  <c i="6" r="J310"/>
  <c i="4" r="J133"/>
  <c i="3" r="BK128"/>
  <c i="2" r="J102"/>
  <c i="7" r="BK126"/>
  <c r="J89"/>
  <c i="6" r="J299"/>
  <c r="J206"/>
  <c i="5" r="BK379"/>
  <c r="BK361"/>
  <c r="BK283"/>
  <c r="BK179"/>
  <c r="J92"/>
  <c i="3" r="J175"/>
  <c i="7" r="J111"/>
  <c i="6" r="BK315"/>
  <c r="BK234"/>
  <c i="5" r="J332"/>
  <c r="J155"/>
  <c i="3" r="BK214"/>
  <c r="BK142"/>
  <c i="2" r="J104"/>
  <c i="7" r="J96"/>
  <c i="6" r="BK157"/>
  <c i="5" r="BK293"/>
  <c r="J233"/>
  <c i="4" r="J125"/>
  <c i="2" r="J98"/>
  <c i="6" r="J320"/>
  <c r="BK238"/>
  <c r="BK180"/>
  <c i="5" r="J270"/>
  <c r="BK164"/>
  <c i="4" r="J90"/>
  <c i="3" r="BK105"/>
  <c i="2" r="BK96"/>
  <c i="6" r="BK175"/>
  <c i="5" r="BK344"/>
  <c r="BK264"/>
  <c i="4" r="BK133"/>
  <c i="3" r="J119"/>
  <c i="8" r="BK138"/>
  <c r="BK107"/>
  <c i="7" r="J118"/>
  <c i="6" r="J350"/>
  <c r="J129"/>
  <c i="5" r="BK301"/>
  <c r="J264"/>
  <c r="J103"/>
  <c i="3" r="BK199"/>
  <c i="2" r="BK112"/>
  <c i="8" r="J107"/>
  <c i="7" r="BK91"/>
  <c i="6" r="J290"/>
  <c i="5" r="BK335"/>
  <c r="J192"/>
  <c i="3" r="J226"/>
  <c i="8" r="J101"/>
  <c i="6" r="BK347"/>
  <c i="5" r="J301"/>
  <c r="J142"/>
  <c i="4" r="BK129"/>
  <c i="3" r="J142"/>
  <c i="2" r="J94"/>
  <c i="7" r="BK128"/>
  <c i="6" r="J363"/>
  <c r="BK320"/>
  <c r="J244"/>
  <c r="J162"/>
  <c i="5" r="BK373"/>
  <c r="BK306"/>
  <c r="BK149"/>
  <c i="4" r="BK107"/>
  <c i="3" r="J128"/>
  <c r="BK97"/>
  <c i="7" r="J108"/>
  <c i="6" r="BK290"/>
  <c r="J94"/>
  <c i="5" r="BK200"/>
  <c i="4" r="J98"/>
  <c i="3" r="BK146"/>
  <c i="2" r="J118"/>
  <c i="7" r="J94"/>
  <c i="6" r="BK265"/>
  <c r="BK117"/>
  <c i="5" r="J289"/>
  <c r="BK192"/>
  <c i="4" r="BK90"/>
  <c i="2" r="BK118"/>
  <c i="6" r="BK285"/>
  <c r="BK214"/>
  <c r="BK98"/>
  <c i="5" r="J248"/>
  <c i="4" r="J116"/>
  <c i="3" r="BK150"/>
  <c i="2" r="BK104"/>
  <c i="6" r="BK191"/>
  <c r="J96"/>
  <c i="5" r="BK270"/>
  <c r="BK95"/>
  <c i="4" r="BK85"/>
  <c i="3" r="J190"/>
  <c i="2" r="BK114"/>
  <c i="8" r="J144"/>
  <c r="BK119"/>
  <c i="6" r="BK363"/>
  <c r="BK305"/>
  <c i="5" r="BK341"/>
  <c r="BK273"/>
  <c r="BK182"/>
  <c r="J98"/>
  <c i="3" r="J89"/>
  <c i="1" r="AS54"/>
  <c i="6" r="BK196"/>
  <c i="5" r="BK236"/>
  <c r="BK197"/>
  <c i="3" r="J221"/>
  <c i="8" r="BK86"/>
  <c i="6" r="BK345"/>
  <c i="5" r="BK338"/>
  <c r="BK221"/>
  <c i="3" r="BK206"/>
  <c i="2" r="J112"/>
  <c i="7" r="J136"/>
  <c r="J100"/>
  <c i="6" r="BK342"/>
  <c r="J261"/>
  <c r="J109"/>
  <c i="5" r="J341"/>
  <c r="BK298"/>
  <c r="BK189"/>
  <c r="J106"/>
  <c i="4" r="BK94"/>
  <c i="3" r="BK123"/>
  <c r="J93"/>
  <c i="7" r="BK89"/>
  <c i="6" r="BK271"/>
  <c i="5" r="J359"/>
  <c r="J179"/>
  <c i="3" r="J219"/>
  <c r="J138"/>
  <c i="7" r="BK118"/>
  <c i="6" r="J277"/>
  <c r="BK149"/>
  <c i="5" r="BK248"/>
  <c r="J123"/>
  <c i="3" r="J180"/>
  <c i="6" r="J371"/>
  <c r="J265"/>
  <c r="BK131"/>
  <c i="5" r="J261"/>
  <c r="BK158"/>
  <c i="3" r="J166"/>
  <c r="BK91"/>
  <c i="2" r="BK84"/>
  <c i="6" r="J131"/>
  <c i="5" r="J298"/>
  <c r="J212"/>
  <c i="3" r="BK223"/>
  <c r="BK157"/>
  <c i="2" r="J88"/>
  <c i="8" r="BK144"/>
  <c r="J126"/>
  <c i="7" r="J104"/>
  <c i="6" r="BK327"/>
  <c r="BK94"/>
  <c i="5" r="J293"/>
  <c r="BK215"/>
  <c r="BK142"/>
  <c i="3" r="BK226"/>
  <c i="2" r="J100"/>
  <c i="7" r="BK104"/>
  <c i="6" r="BK299"/>
  <c r="BK251"/>
  <c r="J167"/>
  <c i="5" r="J149"/>
  <c i="3" r="BK171"/>
  <c i="8" r="J95"/>
  <c i="6" r="J367"/>
  <c r="J305"/>
  <c i="5" r="BK314"/>
  <c r="J95"/>
  <c i="3" r="BK166"/>
  <c i="2" r="J114"/>
  <c i="6" r="J359"/>
  <c r="J315"/>
  <c r="J191"/>
  <c i="5" r="BK376"/>
  <c r="J338"/>
  <c r="BK253"/>
  <c r="BK132"/>
  <c i="3" r="J214"/>
  <c i="7" r="J128"/>
  <c i="6" r="BK367"/>
  <c r="J200"/>
  <c i="5" r="BK356"/>
  <c r="J109"/>
  <c i="3" r="BK180"/>
  <c r="BK95"/>
  <c i="6" r="BK355"/>
  <c r="J152"/>
  <c i="5" r="J361"/>
  <c r="J236"/>
  <c r="J139"/>
  <c i="2" r="BK102"/>
  <c i="6" r="J355"/>
  <c r="J280"/>
  <c r="J171"/>
  <c i="5" r="J306"/>
  <c r="J200"/>
  <c r="BK92"/>
  <c i="3" r="J109"/>
  <c r="BK87"/>
  <c i="6" r="J238"/>
  <c r="BK123"/>
  <c i="5" r="BK281"/>
  <c r="J145"/>
  <c i="4" r="J102"/>
  <c i="3" r="J195"/>
  <c r="BK113"/>
  <c i="8" r="BK153"/>
  <c r="J138"/>
  <c r="BK113"/>
  <c i="7" r="J126"/>
  <c i="6" r="BK359"/>
  <c r="J196"/>
  <c i="5" r="J172"/>
  <c r="J112"/>
  <c i="4" r="J85"/>
  <c i="3" r="J134"/>
  <c i="7" r="BK136"/>
  <c i="6" r="J373"/>
  <c r="BK152"/>
  <c i="5" r="J230"/>
  <c r="J164"/>
  <c i="4" r="J129"/>
  <c i="2" r="J84"/>
  <c i="7" r="BK96"/>
  <c i="6" r="J297"/>
  <c r="J275"/>
  <c r="BK269"/>
  <c r="BK221"/>
  <c r="J186"/>
  <c r="BK162"/>
  <c r="J123"/>
  <c i="5" r="J351"/>
  <c r="BK261"/>
  <c r="BK125"/>
  <c i="3" r="J154"/>
  <c i="2" r="J106"/>
  <c i="7" r="BK120"/>
  <c i="6" r="J345"/>
  <c r="BK277"/>
  <c r="J214"/>
  <c i="5" r="J379"/>
  <c r="J327"/>
  <c r="BK258"/>
  <c r="BK161"/>
  <c i="4" r="BK116"/>
  <c i="3" r="J105"/>
  <c i="2" r="J110"/>
  <c i="6" r="J327"/>
  <c r="J255"/>
  <c i="5" r="BK317"/>
  <c r="BK136"/>
  <c i="4" r="J94"/>
  <c i="3" r="J113"/>
  <c i="7" r="BK108"/>
  <c i="6" r="BK171"/>
  <c r="J113"/>
  <c i="5" r="J239"/>
  <c r="BK172"/>
  <c i="3" r="J199"/>
  <c i="2" r="J92"/>
  <c i="6" r="BK338"/>
  <c r="J212"/>
  <c i="5" r="BK351"/>
  <c r="BK311"/>
  <c r="BK218"/>
  <c r="J125"/>
  <c i="3" r="J157"/>
  <c r="BK101"/>
  <c i="6" r="BK244"/>
  <c r="BK142"/>
  <c i="5" r="BK329"/>
  <c r="J132"/>
  <c i="3" r="BK219"/>
  <c r="BK134"/>
  <c i="2" r="BK94"/>
  <c i="7" l="1" r="P113"/>
  <c r="P85"/>
  <c r="P84"/>
  <c r="P83"/>
  <c i="1" r="AU60"/>
  <c i="3" r="BK201"/>
  <c r="J201"/>
  <c r="J62"/>
  <c i="4" r="T84"/>
  <c r="T83"/>
  <c r="T82"/>
  <c i="5" r="BK148"/>
  <c r="J148"/>
  <c r="J63"/>
  <c r="T206"/>
  <c r="BK292"/>
  <c r="J292"/>
  <c r="J69"/>
  <c i="2" r="R81"/>
  <c r="R80"/>
  <c i="3" r="R201"/>
  <c i="4" r="P84"/>
  <c r="P83"/>
  <c r="P82"/>
  <c i="1" r="AU57"/>
  <c i="5" r="P91"/>
  <c r="T135"/>
  <c r="P206"/>
  <c r="P260"/>
  <c i="6" r="BK190"/>
  <c r="J190"/>
  <c r="J63"/>
  <c r="R220"/>
  <c r="T250"/>
  <c r="T319"/>
  <c r="R358"/>
  <c r="R357"/>
  <c i="3" r="BK86"/>
  <c r="BK218"/>
  <c r="J218"/>
  <c r="J63"/>
  <c i="5" r="P148"/>
  <c r="R206"/>
  <c r="R292"/>
  <c r="R291"/>
  <c i="6" r="R190"/>
  <c r="BK279"/>
  <c r="J279"/>
  <c r="J66"/>
  <c r="R319"/>
  <c r="P358"/>
  <c r="P357"/>
  <c i="2" r="T81"/>
  <c r="T80"/>
  <c i="3" r="R86"/>
  <c r="P218"/>
  <c i="5" r="T91"/>
  <c r="P135"/>
  <c r="P229"/>
  <c r="P292"/>
  <c r="P291"/>
  <c i="6" r="R93"/>
  <c r="T220"/>
  <c r="P279"/>
  <c r="T344"/>
  <c r="T358"/>
  <c r="T357"/>
  <c i="3" r="P201"/>
  <c i="4" r="BK84"/>
  <c r="J84"/>
  <c r="J61"/>
  <c i="5" r="BK91"/>
  <c r="BK135"/>
  <c r="J135"/>
  <c r="J62"/>
  <c r="R135"/>
  <c r="BK229"/>
  <c r="J229"/>
  <c r="J65"/>
  <c r="T292"/>
  <c r="T291"/>
  <c i="6" r="P93"/>
  <c r="P220"/>
  <c r="T279"/>
  <c r="R344"/>
  <c i="7" r="R113"/>
  <c r="R85"/>
  <c r="R84"/>
  <c r="R83"/>
  <c i="2" r="BK81"/>
  <c r="J81"/>
  <c r="J60"/>
  <c i="3" r="P86"/>
  <c r="P85"/>
  <c r="P84"/>
  <c i="1" r="AU56"/>
  <c i="3" r="R218"/>
  <c i="5" r="T148"/>
  <c r="R229"/>
  <c r="T260"/>
  <c i="6" r="T93"/>
  <c r="BK220"/>
  <c r="J220"/>
  <c r="J64"/>
  <c r="R250"/>
  <c r="P319"/>
  <c i="7" r="T113"/>
  <c r="T85"/>
  <c r="T84"/>
  <c r="T83"/>
  <c i="3" r="T201"/>
  <c i="5" r="R148"/>
  <c r="BK260"/>
  <c r="J260"/>
  <c r="J66"/>
  <c i="6" r="BK93"/>
  <c r="J93"/>
  <c r="J61"/>
  <c r="P190"/>
  <c r="BK250"/>
  <c r="J250"/>
  <c r="J65"/>
  <c r="R279"/>
  <c r="BK344"/>
  <c r="J344"/>
  <c r="J68"/>
  <c r="BK358"/>
  <c r="J358"/>
  <c r="J71"/>
  <c i="2" r="P81"/>
  <c r="P80"/>
  <c i="1" r="AU55"/>
  <c i="3" r="T86"/>
  <c r="T85"/>
  <c r="T84"/>
  <c r="T218"/>
  <c i="4" r="R84"/>
  <c r="R83"/>
  <c r="R82"/>
  <c i="5" r="R91"/>
  <c r="R90"/>
  <c r="R89"/>
  <c r="BK206"/>
  <c r="J206"/>
  <c r="J64"/>
  <c r="T229"/>
  <c r="R260"/>
  <c i="6" r="T190"/>
  <c r="P250"/>
  <c r="BK319"/>
  <c r="J319"/>
  <c r="J67"/>
  <c r="P344"/>
  <c i="7" r="BK113"/>
  <c r="J113"/>
  <c r="J62"/>
  <c i="8" r="BK125"/>
  <c r="J125"/>
  <c r="J62"/>
  <c r="P125"/>
  <c r="P85"/>
  <c r="P84"/>
  <c r="P83"/>
  <c i="1" r="AU61"/>
  <c i="8" r="R125"/>
  <c r="R85"/>
  <c r="R84"/>
  <c r="R83"/>
  <c r="T125"/>
  <c r="T85"/>
  <c r="T84"/>
  <c r="T83"/>
  <c i="2" r="F55"/>
  <c r="BE106"/>
  <c r="BE116"/>
  <c i="3" r="J78"/>
  <c r="F81"/>
  <c r="BE123"/>
  <c r="BE150"/>
  <c r="BE214"/>
  <c i="4" r="F54"/>
  <c r="J55"/>
  <c r="J78"/>
  <c i="5" r="E48"/>
  <c r="BE103"/>
  <c r="BE139"/>
  <c r="BE152"/>
  <c r="BE164"/>
  <c r="BE179"/>
  <c r="BE218"/>
  <c r="BE224"/>
  <c r="BE242"/>
  <c r="BE320"/>
  <c r="BE341"/>
  <c i="6" r="F87"/>
  <c r="BE251"/>
  <c i="2" r="J54"/>
  <c r="F76"/>
  <c r="BE94"/>
  <c r="BE100"/>
  <c r="BE102"/>
  <c i="3" r="BE93"/>
  <c r="BE138"/>
  <c r="BE146"/>
  <c r="BE175"/>
  <c r="BE195"/>
  <c r="BE202"/>
  <c r="BE226"/>
  <c r="BK225"/>
  <c r="J225"/>
  <c r="J64"/>
  <c i="4" r="E72"/>
  <c r="F79"/>
  <c i="5" r="J52"/>
  <c r="BE106"/>
  <c r="BE109"/>
  <c r="BE293"/>
  <c i="6" r="J52"/>
  <c r="J88"/>
  <c r="BE113"/>
  <c r="BE162"/>
  <c r="BE310"/>
  <c r="BE315"/>
  <c r="BE367"/>
  <c i="7" r="F55"/>
  <c r="J79"/>
  <c i="2" r="J77"/>
  <c i="3" r="J55"/>
  <c r="BE87"/>
  <c r="BE89"/>
  <c r="BE91"/>
  <c r="BE134"/>
  <c r="BE166"/>
  <c r="BE171"/>
  <c i="4" r="J52"/>
  <c r="BK138"/>
  <c r="J138"/>
  <c r="J62"/>
  <c i="5" r="F54"/>
  <c r="BE92"/>
  <c r="BE95"/>
  <c r="BE112"/>
  <c r="BE125"/>
  <c r="BE245"/>
  <c r="BE264"/>
  <c r="BE278"/>
  <c r="BE281"/>
  <c r="BE332"/>
  <c r="BE335"/>
  <c r="BE344"/>
  <c r="BE351"/>
  <c i="6" r="F88"/>
  <c r="BE212"/>
  <c r="BE221"/>
  <c r="BE261"/>
  <c r="BE280"/>
  <c r="BE285"/>
  <c r="BE290"/>
  <c r="BE295"/>
  <c r="BE320"/>
  <c r="BE327"/>
  <c r="BE334"/>
  <c r="BE338"/>
  <c r="BE342"/>
  <c r="BE345"/>
  <c r="BE347"/>
  <c r="BE350"/>
  <c r="BE352"/>
  <c r="BK185"/>
  <c r="J185"/>
  <c r="J62"/>
  <c i="7" r="F54"/>
  <c r="BE89"/>
  <c r="BE91"/>
  <c r="BE98"/>
  <c r="BE100"/>
  <c i="2" r="J74"/>
  <c r="BE88"/>
  <c r="BE98"/>
  <c r="BE108"/>
  <c r="BE112"/>
  <c r="BE114"/>
  <c i="3" r="E74"/>
  <c r="F80"/>
  <c r="BE97"/>
  <c r="BE128"/>
  <c r="BE154"/>
  <c r="BE199"/>
  <c r="BE206"/>
  <c i="4" r="BE116"/>
  <c r="BE129"/>
  <c r="BE139"/>
  <c i="5" r="J86"/>
  <c r="BE145"/>
  <c r="BE197"/>
  <c r="BE207"/>
  <c r="BE230"/>
  <c r="BE267"/>
  <c r="BE283"/>
  <c r="BE338"/>
  <c i="6" r="BE96"/>
  <c r="BE104"/>
  <c r="BE167"/>
  <c r="BE186"/>
  <c r="BE191"/>
  <c r="BE214"/>
  <c r="BE226"/>
  <c r="BE238"/>
  <c r="BE257"/>
  <c r="BE275"/>
  <c i="7" r="E73"/>
  <c r="J80"/>
  <c r="BE104"/>
  <c r="BE136"/>
  <c i="3" r="BE109"/>
  <c r="BE180"/>
  <c r="BE185"/>
  <c r="BE190"/>
  <c i="4" r="BE133"/>
  <c i="5" r="J54"/>
  <c r="BE142"/>
  <c r="BE212"/>
  <c r="BE215"/>
  <c r="BE221"/>
  <c r="BE270"/>
  <c r="BE329"/>
  <c r="BE356"/>
  <c r="BE359"/>
  <c r="BE373"/>
  <c r="BE376"/>
  <c r="BE379"/>
  <c i="6" r="J54"/>
  <c r="BE94"/>
  <c r="BE98"/>
  <c r="BE123"/>
  <c r="BE129"/>
  <c r="BE180"/>
  <c r="BE255"/>
  <c r="BE271"/>
  <c r="BE297"/>
  <c r="BE303"/>
  <c r="BE305"/>
  <c i="7" r="J77"/>
  <c r="BE86"/>
  <c r="BE94"/>
  <c r="BE96"/>
  <c r="BE114"/>
  <c r="BE122"/>
  <c i="2" r="E70"/>
  <c r="BE84"/>
  <c r="BE86"/>
  <c r="BE90"/>
  <c r="BE92"/>
  <c r="BE118"/>
  <c i="3" r="J80"/>
  <c r="BE101"/>
  <c r="BE162"/>
  <c r="BE210"/>
  <c i="4" r="BE90"/>
  <c r="BE98"/>
  <c r="BE125"/>
  <c i="5" r="BE121"/>
  <c r="BE149"/>
  <c r="BE172"/>
  <c r="BE182"/>
  <c r="BE192"/>
  <c r="BE200"/>
  <c r="BE233"/>
  <c r="BE361"/>
  <c i="6" r="E48"/>
  <c r="BE152"/>
  <c r="BE196"/>
  <c r="BE234"/>
  <c r="BE277"/>
  <c r="BE299"/>
  <c r="BE359"/>
  <c r="BE363"/>
  <c r="BK354"/>
  <c r="J354"/>
  <c r="J69"/>
  <c i="7" r="BE118"/>
  <c r="BK85"/>
  <c r="J85"/>
  <c r="J61"/>
  <c r="BK135"/>
  <c r="J135"/>
  <c r="J63"/>
  <c i="8" r="F54"/>
  <c r="J54"/>
  <c r="E73"/>
  <c r="J80"/>
  <c i="2" r="BE82"/>
  <c r="BE110"/>
  <c i="3" r="BE95"/>
  <c r="BE119"/>
  <c r="BE142"/>
  <c r="BE219"/>
  <c r="BE223"/>
  <c i="4" r="BE85"/>
  <c r="BE102"/>
  <c i="5" r="F55"/>
  <c r="BE98"/>
  <c r="BE123"/>
  <c r="BE132"/>
  <c r="BE136"/>
  <c r="BE239"/>
  <c r="BE253"/>
  <c r="BE258"/>
  <c r="BE261"/>
  <c r="BE273"/>
  <c r="BE289"/>
  <c r="BE298"/>
  <c r="BE301"/>
  <c r="BE306"/>
  <c r="BE311"/>
  <c r="BE317"/>
  <c r="BK288"/>
  <c r="J288"/>
  <c r="J67"/>
  <c i="6" r="BE109"/>
  <c r="BE117"/>
  <c r="BE138"/>
  <c r="BE142"/>
  <c r="BE175"/>
  <c r="BE200"/>
  <c r="BE244"/>
  <c r="BE265"/>
  <c r="BE269"/>
  <c r="BE371"/>
  <c r="BE373"/>
  <c i="7" r="BE102"/>
  <c r="BE108"/>
  <c r="BE126"/>
  <c r="BE130"/>
  <c i="8" r="BE86"/>
  <c r="BE95"/>
  <c r="BE101"/>
  <c i="2" r="BE96"/>
  <c r="BE104"/>
  <c i="3" r="BE105"/>
  <c r="BE113"/>
  <c r="BE157"/>
  <c r="BE221"/>
  <c i="4" r="BE94"/>
  <c r="BE107"/>
  <c r="BE111"/>
  <c r="BE120"/>
  <c i="5" r="BE155"/>
  <c r="BE158"/>
  <c r="BE161"/>
  <c r="BE189"/>
  <c r="BE236"/>
  <c r="BE248"/>
  <c r="BE314"/>
  <c r="BE327"/>
  <c i="6" r="BE131"/>
  <c r="BE149"/>
  <c r="BE157"/>
  <c r="BE171"/>
  <c r="BE206"/>
  <c r="BE230"/>
  <c r="BE355"/>
  <c i="7" r="BE111"/>
  <c r="BE116"/>
  <c r="BE120"/>
  <c r="BE128"/>
  <c i="8" r="J52"/>
  <c r="F55"/>
  <c r="BE107"/>
  <c r="BE113"/>
  <c r="BE119"/>
  <c r="BE126"/>
  <c r="BE132"/>
  <c r="BE138"/>
  <c r="BE144"/>
  <c r="BE153"/>
  <c r="BE160"/>
  <c r="BK85"/>
  <c r="J85"/>
  <c r="J61"/>
  <c r="BK159"/>
  <c r="J159"/>
  <c r="J63"/>
  <c i="5" r="F36"/>
  <c i="1" r="BC58"/>
  <c i="6" r="F36"/>
  <c i="1" r="BC59"/>
  <c i="4" r="F34"/>
  <c i="1" r="BA57"/>
  <c i="3" r="F36"/>
  <c i="1" r="BC56"/>
  <c i="2" r="F37"/>
  <c i="1" r="BD55"/>
  <c i="3" r="F37"/>
  <c i="1" r="BD56"/>
  <c i="2" r="F36"/>
  <c i="1" r="BC55"/>
  <c i="5" r="F34"/>
  <c i="1" r="BA58"/>
  <c i="3" r="J34"/>
  <c i="1" r="AW56"/>
  <c i="7" r="F35"/>
  <c i="1" r="BB60"/>
  <c i="5" r="J34"/>
  <c i="1" r="AW58"/>
  <c i="3" r="F35"/>
  <c i="1" r="BB56"/>
  <c i="6" r="F34"/>
  <c i="1" r="BA59"/>
  <c i="8" r="F36"/>
  <c i="1" r="BC61"/>
  <c i="2" r="J34"/>
  <c i="1" r="AW55"/>
  <c i="6" r="F35"/>
  <c i="1" r="BB59"/>
  <c i="7" r="J34"/>
  <c i="1" r="AW60"/>
  <c i="4" r="F35"/>
  <c i="1" r="BB57"/>
  <c i="4" r="J34"/>
  <c i="1" r="AW57"/>
  <c i="7" r="F34"/>
  <c i="1" r="BA60"/>
  <c i="7" r="F37"/>
  <c i="1" r="BD60"/>
  <c i="8" r="F34"/>
  <c i="1" r="BA61"/>
  <c i="2" r="F34"/>
  <c i="1" r="BA55"/>
  <c i="5" r="F35"/>
  <c i="1" r="BB58"/>
  <c i="4" r="F36"/>
  <c i="1" r="BC57"/>
  <c i="4" r="F37"/>
  <c i="1" r="BD57"/>
  <c i="5" r="F37"/>
  <c i="1" r="BD58"/>
  <c i="8" r="J34"/>
  <c i="1" r="AW61"/>
  <c i="7" r="F36"/>
  <c i="1" r="BC60"/>
  <c i="3" r="F34"/>
  <c i="1" r="BA56"/>
  <c i="8" r="F35"/>
  <c i="1" r="BB61"/>
  <c i="2" r="F35"/>
  <c i="1" r="BB55"/>
  <c i="6" r="F37"/>
  <c i="1" r="BD59"/>
  <c i="6" r="J34"/>
  <c i="1" r="AW59"/>
  <c i="8" r="F37"/>
  <c i="1" r="BD61"/>
  <c i="5" l="1" r="P90"/>
  <c r="P89"/>
  <c i="1" r="AU58"/>
  <c i="6" r="T92"/>
  <c r="T91"/>
  <c i="3" r="R85"/>
  <c r="R84"/>
  <c r="BK85"/>
  <c r="J85"/>
  <c r="J60"/>
  <c i="6" r="P92"/>
  <c r="P91"/>
  <c i="1" r="AU59"/>
  <c i="6" r="R92"/>
  <c r="R91"/>
  <c i="5" r="T90"/>
  <c r="T89"/>
  <c r="BK90"/>
  <c i="2" r="BK80"/>
  <c r="J80"/>
  <c r="J59"/>
  <c i="3" r="J86"/>
  <c r="J61"/>
  <c i="5" r="J91"/>
  <c r="J61"/>
  <c i="6" r="BK357"/>
  <c r="J357"/>
  <c r="J70"/>
  <c i="7" r="BK84"/>
  <c r="BK83"/>
  <c r="J83"/>
  <c r="J59"/>
  <c i="4" r="BK83"/>
  <c r="J83"/>
  <c r="J60"/>
  <c i="5" r="BK291"/>
  <c r="J291"/>
  <c r="J68"/>
  <c i="6" r="BK92"/>
  <c r="BK91"/>
  <c r="J91"/>
  <c r="J59"/>
  <c i="8" r="BK84"/>
  <c r="J84"/>
  <c r="J60"/>
  <c i="4" r="F33"/>
  <c i="1" r="AZ57"/>
  <c i="3" r="J33"/>
  <c i="1" r="AV56"/>
  <c r="AT56"/>
  <c i="6" r="J33"/>
  <c i="1" r="AV59"/>
  <c r="AT59"/>
  <c i="8" r="F33"/>
  <c i="1" r="AZ61"/>
  <c i="5" r="F33"/>
  <c i="1" r="AZ58"/>
  <c i="8" r="J33"/>
  <c i="1" r="AV61"/>
  <c r="AT61"/>
  <c i="2" r="J33"/>
  <c i="1" r="AV55"/>
  <c r="AT55"/>
  <c i="7" r="F33"/>
  <c i="1" r="AZ60"/>
  <c i="2" r="F33"/>
  <c i="1" r="AZ55"/>
  <c i="4" r="J33"/>
  <c i="1" r="AV57"/>
  <c r="AT57"/>
  <c i="7" r="J33"/>
  <c i="1" r="AV60"/>
  <c r="AT60"/>
  <c r="BB54"/>
  <c r="W31"/>
  <c r="BD54"/>
  <c r="W33"/>
  <c r="BC54"/>
  <c r="W32"/>
  <c i="5" r="J33"/>
  <c i="1" r="AV58"/>
  <c r="AT58"/>
  <c i="3" r="F33"/>
  <c i="1" r="AZ56"/>
  <c r="BA54"/>
  <c r="W30"/>
  <c i="6" r="F33"/>
  <c i="1" r="AZ59"/>
  <c i="5" l="1" r="BK89"/>
  <c r="J89"/>
  <c i="3" r="BK84"/>
  <c r="J84"/>
  <c i="4" r="BK82"/>
  <c r="J82"/>
  <c i="5" r="J90"/>
  <c r="J60"/>
  <c i="6" r="J92"/>
  <c r="J60"/>
  <c i="7" r="J84"/>
  <c r="J60"/>
  <c i="8" r="BK83"/>
  <c r="J83"/>
  <c r="J59"/>
  <c i="5" r="J30"/>
  <c i="1" r="AG58"/>
  <c r="AN58"/>
  <c i="2" r="J30"/>
  <c i="1" r="AG55"/>
  <c r="AN55"/>
  <c i="3" r="J30"/>
  <c i="1" r="AG56"/>
  <c r="AN56"/>
  <c i="7" r="J30"/>
  <c i="1" r="AG60"/>
  <c r="AN60"/>
  <c r="AZ54"/>
  <c r="AV54"/>
  <c r="AK29"/>
  <c i="6" r="J30"/>
  <c i="1" r="AG59"/>
  <c r="AN59"/>
  <c r="AX54"/>
  <c r="AU54"/>
  <c i="4" r="J30"/>
  <c i="1" r="AG57"/>
  <c r="AN57"/>
  <c r="AW54"/>
  <c r="AK30"/>
  <c r="AY54"/>
  <c i="2" l="1" r="J39"/>
  <c i="3" r="J59"/>
  <c i="4" r="J39"/>
  <c i="7" r="J39"/>
  <c i="6" r="J39"/>
  <c i="3" r="J39"/>
  <c i="4" r="J59"/>
  <c i="5" r="J59"/>
  <c r="J39"/>
  <c i="8" r="J30"/>
  <c i="1" r="AG61"/>
  <c r="AN61"/>
  <c r="W29"/>
  <c r="AT54"/>
  <c i="8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<sst xmlns="http://schemas.openxmlformats.org/spreadsheetml/2006/main">
  <si>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</si>
  <si>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</si>
  <si>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</si>
  <si>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</si>
  <si>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</si>
  <si>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{d6cc8de5-eebb-40f6-8d0e-18d2d6c5eb58}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</si>
  <si>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</si>
  <si>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</si>
  <si>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</si>
  <si>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</si>
  <si>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</si>
  <si>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</si>
  <si>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</si>
  <si>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</si>
  <si>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25/18/N06/2021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</si>
  <si>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</si>
  <si>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</si>
  <si>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Ochranná nádrž N06 k.ú. Hovorany</t>
  </si>
  <si>
    <t>KSO:</t>
  </si>
  <si>
    <t/>
  </si>
  <si>
    <t>CC-CZ:</t>
  </si>
  <si>
    <t>Místo:</t>
  </si>
  <si>
    <t xml:space="preserve"> </t>
  </si>
  <si>
    <t>Datum:</t>
  </si>
  <si>
    <t>24. 1. 2019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</si>
  <si>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</si>
  <si>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</si>
  <si>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</si>
  <si>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</si>
  <si>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</si>
  <si>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</si>
  <si>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</si>
  <si>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</si>
  <si>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</si>
  <si>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</si>
  <si>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</si>
  <si>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</si>
  <si>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</si>
  <si>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</si>
  <si>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</si>
  <si>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</si>
  <si>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</si>
  <si>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</si>
  <si>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</si>
  <si>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</si>
  <si>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</si>
  <si>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</si>
  <si>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</si>
  <si>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</si>
  <si>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</si>
  <si>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</si>
  <si>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</si>
  <si>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</si>
  <si>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</si>
  <si>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</si>
  <si>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</si>
  <si>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</si>
  <si>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</si>
  <si>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</si>
  <si>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</si>
  <si>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</si>
  <si>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</si>
  <si>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</si>
  <si>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</si>
  <si>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</si>
  <si>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</si>
  <si>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</si>
  <si>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</si>
  <si>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</si>
  <si>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</si>
  <si>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</si>
  <si>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</si>
  <si>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</si>
  <si>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</si>
  <si>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</si>
  <si>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</si>
  <si>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</si>
  <si>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</si>
  <si>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{f798a81d-00f5-4cc3-b6ca-4e7e86993308}</t>
  </si>
  <si>
    <t>2</t>
  </si>
  <si>
    <t>01.1</t>
  </si>
  <si>
    <t>Hráz</t>
  </si>
  <si>
    <t>{7ca1cbbf-26f4-4ff0-a288-28136f782099}</t>
  </si>
  <si>
    <t>01.2</t>
  </si>
  <si>
    <t>Zátopa</t>
  </si>
  <si>
    <t>{8fef9f94-34c6-4b1a-b7b7-773d36218d90}</t>
  </si>
  <si>
    <t>01.3</t>
  </si>
  <si>
    <t>Sdružený objekt</t>
  </si>
  <si>
    <t>{f8136883-2f61-4513-afd7-82efd595c966}</t>
  </si>
  <si>
    <t>02</t>
  </si>
  <si>
    <t>Polní cesta HC13 s příkopem</t>
  </si>
  <si>
    <t>{1642f16a-4920-498d-a23d-ee847b085172}</t>
  </si>
  <si>
    <t>03</t>
  </si>
  <si>
    <t>Ozelenění poldrů</t>
  </si>
  <si>
    <t>{e641d97b-9378-40c1-9220-502110fd10ff}</t>
  </si>
  <si>
    <t>03 A</t>
  </si>
  <si>
    <t>Ozelenění poldrů - následná péče</t>
  </si>
  <si>
    <t>{50c8e88a-7227-4775-977f-5f4af74124ea}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</si>
  <si>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</si>
  <si>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</si>
  <si>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</si>
  <si>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</si>
  <si>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</si>
  <si>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</si>
  <si>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</si>
  <si>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</si>
  <si>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</si>
  <si>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</si>
  <si>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</si>
  <si>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</si>
  <si>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</si>
  <si>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</si>
  <si>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</si>
  <si>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</si>
  <si>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</si>
  <si>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</si>
  <si>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</si>
  <si>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</si>
  <si>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</si>
  <si>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</si>
  <si>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</si>
  <si>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</si>
  <si>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</si>
  <si>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</si>
  <si>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</si>
  <si>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 xml:space="preserve">Zařízení staveniště </t>
  </si>
  <si>
    <t>kpl</t>
  </si>
  <si>
    <t>-2056793730</t>
  </si>
  <si>
    <t>PP</t>
  </si>
  <si>
    <t>Zařízení staveniště (veškeré náklady spojené s vybudováním, provozem a odstraněním zařízení staveniště, včetně veškerých přípojek, přístupů, skládek a mezideponie)</t>
  </si>
  <si>
    <t>00000102</t>
  </si>
  <si>
    <t>Geodetické vytyčení pozemků před stavbou, geodetické vytyčení stavby</t>
  </si>
  <si>
    <t>-1889850894</t>
  </si>
  <si>
    <t>3</t>
  </si>
  <si>
    <t>00000103</t>
  </si>
  <si>
    <t>Ochrana stávajících inženýrských sítí na staveništi</t>
  </si>
  <si>
    <t>-1451677988</t>
  </si>
  <si>
    <t>00000104</t>
  </si>
  <si>
    <t>Dozor geologa</t>
  </si>
  <si>
    <t>2077061342</t>
  </si>
  <si>
    <t>5</t>
  </si>
  <si>
    <t>00000105</t>
  </si>
  <si>
    <t>Vytýčení inženýrských sítí</t>
  </si>
  <si>
    <t>-1587678494</t>
  </si>
  <si>
    <t>6</t>
  </si>
  <si>
    <t>00000106</t>
  </si>
  <si>
    <t>Dočasná dopravní opatření</t>
  </si>
  <si>
    <t>-273807093</t>
  </si>
  <si>
    <t>7</t>
  </si>
  <si>
    <t>00000107</t>
  </si>
  <si>
    <t>Záchranný archeologický průzkum</t>
  </si>
  <si>
    <t>-1750675262</t>
  </si>
  <si>
    <t>8</t>
  </si>
  <si>
    <t>00000108</t>
  </si>
  <si>
    <t>Geodetické zaměření skutečného provedení stavby</t>
  </si>
  <si>
    <t>-1997953273</t>
  </si>
  <si>
    <t>9</t>
  </si>
  <si>
    <t>00000109</t>
  </si>
  <si>
    <t>Protokolární předání stavbou dotčených pozemků a komunikací, uvedených do původního stavu, zpět jejich vlastníkům.</t>
  </si>
  <si>
    <t>1360950198</t>
  </si>
  <si>
    <t>10</t>
  </si>
  <si>
    <t>00000110</t>
  </si>
  <si>
    <t>Podmínky NET4GAS ke křížení s plynovodním potrubím a kabelem</t>
  </si>
  <si>
    <t>2066480241</t>
  </si>
  <si>
    <t>Podmínky NET4GAS ke křížení s plynovodním potrubím a kabelem
Splnění podmínek pro dodavatele stavby, které jsou stanoveny ve vyjádření ze dne 19.6.2017 4626/17/OVP/Z - viz Doklady a technická zpráva</t>
  </si>
  <si>
    <t>11</t>
  </si>
  <si>
    <t>00000111</t>
  </si>
  <si>
    <t>Geometrický plán pro kolaudační řízení, případně zápis do KN</t>
  </si>
  <si>
    <t>-2101678919</t>
  </si>
  <si>
    <t>12</t>
  </si>
  <si>
    <t>00000112</t>
  </si>
  <si>
    <t>Zpracování a předání dokumentace skutečného provedení stavby (2 paré + 1 paré v elektronické podobě) objednateli</t>
  </si>
  <si>
    <t>646021066</t>
  </si>
  <si>
    <t>Zpracování a předání dokumentace skutečného provedení stavby (2 paré + 1 paré v elektronické podobě) objednateli.</t>
  </si>
  <si>
    <t>13</t>
  </si>
  <si>
    <t>00000113</t>
  </si>
  <si>
    <t>Zkoušky a měření (únosnost pláně, atd.)</t>
  </si>
  <si>
    <t>-1938513341</t>
  </si>
  <si>
    <t>14</t>
  </si>
  <si>
    <t>00000114</t>
  </si>
  <si>
    <t xml:space="preserve">Zajištění publicity realizované stavby  - informační bilbord dané velikosti, včetně konstrukce</t>
  </si>
  <si>
    <t>1245397044</t>
  </si>
  <si>
    <t>Zajištění publicity realizované stavby - informační bilbord dané velikosti, včetně konstrukce</t>
  </si>
  <si>
    <t>00000115</t>
  </si>
  <si>
    <t>Kontrola zhutnění zemin v hrázi</t>
  </si>
  <si>
    <t>ks</t>
  </si>
  <si>
    <t>1405174340</t>
  </si>
  <si>
    <t>17</t>
  </si>
  <si>
    <t>00000116</t>
  </si>
  <si>
    <t>Kontrolní zkoušky zeminy z místa těžby</t>
  </si>
  <si>
    <t>41180570</t>
  </si>
  <si>
    <t>19</t>
  </si>
  <si>
    <t>00000117</t>
  </si>
  <si>
    <t>Kontrolní a zkušební plán</t>
  </si>
  <si>
    <t>-1323178194</t>
  </si>
  <si>
    <t>20</t>
  </si>
  <si>
    <t>00000118</t>
  </si>
  <si>
    <t>Manipulační a provozní řád vodního díla</t>
  </si>
  <si>
    <t>2104313706</t>
  </si>
  <si>
    <t>00000119</t>
  </si>
  <si>
    <t>Povodňový a havarijní plán</t>
  </si>
  <si>
    <t>-1562512294</t>
  </si>
  <si>
    <t>01.1 - Hráz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</si>
  <si>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</si>
  <si>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</si>
  <si>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</si>
  <si>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</si>
  <si>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</si>
  <si>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HSV</t>
  </si>
  <si>
    <t>Práce a dodávky HSV</t>
  </si>
  <si>
    <t>Zemní práce</t>
  </si>
  <si>
    <t>112201132</t>
  </si>
  <si>
    <t>Odstranění pařezů D do 0,3 m ve svahu do 1:2 s odklizením do 20 m a zasypáním jámy</t>
  </si>
  <si>
    <t>kus</t>
  </si>
  <si>
    <t>CS ÚRS 2021 01</t>
  </si>
  <si>
    <t>-2083740022</t>
  </si>
  <si>
    <t>Odstranění pařezu na svahu přes 1:5 do 1:2 o průměru pařezu na řezné ploše přes 200 do 300 mm</t>
  </si>
  <si>
    <t>112211111</t>
  </si>
  <si>
    <t>Spálení pařezu D do 0,3 m</t>
  </si>
  <si>
    <t>-78388224</t>
  </si>
  <si>
    <t>Spálení pařezů na hromadách průměru přes 0,10 do 0,30 m</t>
  </si>
  <si>
    <t>115101201</t>
  </si>
  <si>
    <t>Čerpání vody na dopravní výšku do 10 m průměrný přítok do 500 l/min</t>
  </si>
  <si>
    <t>hod</t>
  </si>
  <si>
    <t>978330571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</si>
  <si>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</si>
  <si>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</si>
  <si>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</si>
  <si>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</si>
  <si>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1970452554</t>
  </si>
  <si>
    <t>Pohotovost záložní čerpací soupravy pro dopravní výšku do 10 m s uvažovaným průměrným přítokem do 500 l/min</t>
  </si>
  <si>
    <t>121151127</t>
  </si>
  <si>
    <t>Sejmutí ornice plochy přes 500 m2 tl vrstvy do 500 mm strojně</t>
  </si>
  <si>
    <t>m2</t>
  </si>
  <si>
    <t>-1373493143</t>
  </si>
  <si>
    <t>Sejmutí ornice strojně při souvislé ploše přes 500 m2, tl. vrstvy přes 400 do 500 mm</t>
  </si>
  <si>
    <t>122251104</t>
  </si>
  <si>
    <t>Odkopávky a prokopávky nezapažené v hornině třídy těžitelnosti I, skupiny 3 objem do 500 m3 strojně</t>
  </si>
  <si>
    <t>m3</t>
  </si>
  <si>
    <t>1629479038</t>
  </si>
  <si>
    <t>Odkopávky a prokopávky nezapažené strojně v hornině třídy těžitelnosti I skupiny 3 přes 100 do 500 m3</t>
  </si>
  <si>
    <t>VV</t>
  </si>
  <si>
    <t>500*0,5</t>
  </si>
  <si>
    <t>Součet</t>
  </si>
  <si>
    <t>122251406</t>
  </si>
  <si>
    <t>Vykopávky v zemníku na suchu v hornině třídy těžitelnosti I, skupiny 3 objem do 5000 m3 strojně</t>
  </si>
  <si>
    <t>347254180</t>
  </si>
  <si>
    <t>Vykopávky v zemnících na suchu strojně zapažených i nezapažených v hornině třídy těžitelnosti I skupiny 3 přes 1 000 do 5 000 m3</t>
  </si>
  <si>
    <t>"zemník nádrže N04" 3980*0,5</t>
  </si>
  <si>
    <t>122351104</t>
  </si>
  <si>
    <t>Odkopávky a prokopávky nezapažené v hornině třídy těžitelnosti II, skupiny 4 objem do 500 m3 strojně</t>
  </si>
  <si>
    <t>1859861794</t>
  </si>
  <si>
    <t>Odkopávky a prokopávky nezapažené strojně v hornině třídy těžitelnosti II skupiny 4 přes 100 do 500 m3</t>
  </si>
  <si>
    <t>122351406</t>
  </si>
  <si>
    <t>Vykopávky v zemníku na suchu v hornině třídy těžitelnosti II, skupiny 4 objem do 5000 m3 strojně</t>
  </si>
  <si>
    <t>1226195248</t>
  </si>
  <si>
    <t>Vykopávky v zemnících na suchu strojně zapažených i nezapažených v hornině třídy těžitelnosti II skupiny 4 přes 1 000 do 5 000 m3</t>
  </si>
  <si>
    <t>162351103</t>
  </si>
  <si>
    <t>Vodorovné přemístění do 500 m výkopku/sypaniny z horniny třídy těžitelnosti I, skupiny 1 až 3</t>
  </si>
  <si>
    <t>-96385721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</si>
  <si>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</si>
  <si>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"odkopávky z místa hráze na mezideponii" 500</t>
  </si>
  <si>
    <t>"odkopávky z mezideponie do dočasného zemníku" 250</t>
  </si>
  <si>
    <t>"odkopávky z mezideponie do tělesa hráze" 250</t>
  </si>
  <si>
    <t>162651112</t>
  </si>
  <si>
    <t>Vodorovné přemístění do 5000 m výkopku/sypaniny z horniny třídy těžitelnosti I, skupiny 1 až 3</t>
  </si>
  <si>
    <t>1097425782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</si>
  <si>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</si>
  <si>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"dovoz zeminy ze zemníku N04" 3980</t>
  </si>
  <si>
    <t>167151111</t>
  </si>
  <si>
    <t>Nakládání výkopku z hornin třídy těžitelnosti I, skupiny 1 až 3 přes 100 m3</t>
  </si>
  <si>
    <t>1111548704</t>
  </si>
  <si>
    <t>Nakládání, skládání a překládání neulehlého výkopku nebo sypaniny strojně nakládání, množství přes 100 m3, z hornin třídy těžitelnosti I, skupiny 1 až 3</t>
  </si>
  <si>
    <t>"odkopávky do zemníku" 250</t>
  </si>
  <si>
    <t>"odkopávky zpět do hráze" 500*0,5</t>
  </si>
  <si>
    <t>171103202</t>
  </si>
  <si>
    <t>Uložení sypanin z horniny třídy těžitelnosti I a II, skupiny 1 až 4 do hrází nádrží se zhutněním 100 % PS C s příměsí jílu do 50 %</t>
  </si>
  <si>
    <t>-611482236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</si>
  <si>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</si>
  <si>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"odkopávky 50%" 250</t>
  </si>
  <si>
    <t>"zemník N06" 1520</t>
  </si>
  <si>
    <t>"zemník N04" 3980</t>
  </si>
  <si>
    <t>171151103</t>
  </si>
  <si>
    <t>Uložení sypaniny z hornin soudržných do násypů zhutněných strojně</t>
  </si>
  <si>
    <t>-316052154</t>
  </si>
  <si>
    <t>Uložení sypanin do násypů strojně s rozprostřením sypaniny ve vrstvách a s hrubým urovnáním zhutněných z hornin soudržných jakékoliv třídy těžitelnosti</t>
  </si>
  <si>
    <t>171201201</t>
  </si>
  <si>
    <t>Uložení sypaniny na skládky nebo meziskládky</t>
  </si>
  <si>
    <t>102223449</t>
  </si>
  <si>
    <t>Uložení sypaniny na skládky nebo meziskládky bez hutnění s upravením uložené sypaniny do předepsaného tvaru</t>
  </si>
  <si>
    <t>16</t>
  </si>
  <si>
    <t>181102302</t>
  </si>
  <si>
    <t>Úprava pláně pro silnice a dálnice v zářezech se zhutněním</t>
  </si>
  <si>
    <t>528767622</t>
  </si>
  <si>
    <t>Úprava pláně na stavbách silnic a dálnic strojně v zářezech mimo skalních se zhutněním</t>
  </si>
  <si>
    <t>"pod hrází" 2600</t>
  </si>
  <si>
    <t>181202305</t>
  </si>
  <si>
    <t>Úprava pláně pro silnice a dálnice na násypech se zhutněním</t>
  </si>
  <si>
    <t>227603128</t>
  </si>
  <si>
    <t>Úprava pláně na stavbách silnic a dálnic strojně na násypech se zhutněním</t>
  </si>
  <si>
    <t>"koruna hráze" 102*3,5</t>
  </si>
  <si>
    <t>18</t>
  </si>
  <si>
    <t>181301113</t>
  </si>
  <si>
    <t>Rozprostření ornice tl vrstvy do 200 mm pl přes 500 m2 v rovině nebo ve svahu do 1:5 strojně</t>
  </si>
  <si>
    <t>1926162754</t>
  </si>
  <si>
    <t>Rozprostření a urovnání ornice v rovině nebo ve svahu sklonu do 1:5 strojně při souvislé ploše přes 500 m2, tl. vrstvy do 200 mm</t>
  </si>
  <si>
    <t>181301117</t>
  </si>
  <si>
    <t>Rozprostření ornice tl vrstvy do 500 mm pl přes 500 m2 v rovině nebo ve svahu do 1:5 strojně</t>
  </si>
  <si>
    <t>1818706617</t>
  </si>
  <si>
    <t>Rozprostření a urovnání ornice v rovině nebo ve svahu sklonu do 1:5 strojně při souvislé ploše přes 500 m2, tl. vrstvy přes 400 do 500 mm</t>
  </si>
  <si>
    <t>"ornice na pozemky p.č. 5669 a 5680 mimo těleso hráze, pod hrází, výsadby" 450</t>
  </si>
  <si>
    <t>181451121</t>
  </si>
  <si>
    <t>Založení lučního trávníku výsevem plochy přes 1000 m2 v rovině a ve svahu do 1:5</t>
  </si>
  <si>
    <t>-1808842071</t>
  </si>
  <si>
    <t>Založení trávníku na půdě předem připravené plochy přes 1000 m2 výsevem včetně utažení lučního v rovině nebo na svahu do 1:5</t>
  </si>
  <si>
    <t>"pod hrází" 450</t>
  </si>
  <si>
    <t>M</t>
  </si>
  <si>
    <t>005724720</t>
  </si>
  <si>
    <t>osivo směs travní krajinná-rovinná</t>
  </si>
  <si>
    <t>kg</t>
  </si>
  <si>
    <t>1390164897</t>
  </si>
  <si>
    <t>(357+450)*0,025</t>
  </si>
  <si>
    <t>22</t>
  </si>
  <si>
    <t>181451122</t>
  </si>
  <si>
    <t>Založení lučního trávníku výsevem plochy přes 1000 m2 ve svahu do 1:2</t>
  </si>
  <si>
    <t>1173655190</t>
  </si>
  <si>
    <t>Založení trávníku na půdě předem připravené plochy přes 1000 m2 výsevem včetně utažení lučního na svahu přes 1:5 do 1:2</t>
  </si>
  <si>
    <t>"vzdušní líc" 750</t>
  </si>
  <si>
    <t>"návodní líc" 993</t>
  </si>
  <si>
    <t>23</t>
  </si>
  <si>
    <t>005724740</t>
  </si>
  <si>
    <t>osivo směs travní krajinná-svahová</t>
  </si>
  <si>
    <t>-339892406</t>
  </si>
  <si>
    <t>1743*0,025</t>
  </si>
  <si>
    <t>24</t>
  </si>
  <si>
    <t>182111111</t>
  </si>
  <si>
    <t>Zpevnění svahu jutovou, kokosovou nebo plastovou rohoží do 1:1</t>
  </si>
  <si>
    <t>710484666</t>
  </si>
  <si>
    <t>Zpevnění svahu jutovou, kokosovou nebo plastovou rohoží na svahu přes 1:2 do 1:1</t>
  </si>
  <si>
    <t>25</t>
  </si>
  <si>
    <t>61894013</t>
  </si>
  <si>
    <t>síť protierozní z kokosových vláken 700g/m2</t>
  </si>
  <si>
    <t>289964147</t>
  </si>
  <si>
    <t>"vzdušní líc" 750*1,2</t>
  </si>
  <si>
    <t>"návodní líc" 993*1,2</t>
  </si>
  <si>
    <t>26</t>
  </si>
  <si>
    <t>182201101</t>
  </si>
  <si>
    <t>Svahování násypů strojně</t>
  </si>
  <si>
    <t>550528404</t>
  </si>
  <si>
    <t>Svahování trvalých svahů do projektovaných profilů strojně s potřebným přemístěním výkopku při svahování násypů v jakékoliv hornině</t>
  </si>
  <si>
    <t>27</t>
  </si>
  <si>
    <t>182301133</t>
  </si>
  <si>
    <t>Rozprostření ornice pl přes 500 m2 ve svahu nad 1:5 tl vrstvy do 200 mm strojně</t>
  </si>
  <si>
    <t>940557994</t>
  </si>
  <si>
    <t>Rozprostření a urovnání ornice ve svahu sklonu přes 1:5 strojně při souvislé ploše přes 500 m2, tl. vrstvy do 200 mm</t>
  </si>
  <si>
    <t>28</t>
  </si>
  <si>
    <t>R1190</t>
  </si>
  <si>
    <t>Úprava zemin do hráze vápnem</t>
  </si>
  <si>
    <t>1713219846</t>
  </si>
  <si>
    <t>"předpoklad cca 10% hráze" 600</t>
  </si>
  <si>
    <t>29</t>
  </si>
  <si>
    <t>R1191</t>
  </si>
  <si>
    <t>Ocelová závora - dodávka a osazení</t>
  </si>
  <si>
    <t>32067741</t>
  </si>
  <si>
    <t>Vodorovné konstrukce</t>
  </si>
  <si>
    <t>30</t>
  </si>
  <si>
    <t>457531112</t>
  </si>
  <si>
    <t>Filtrační vrstvy z hrubého drceného kameniva bez zhutnění frakce od 16 až 63 do 32 až 63 mm</t>
  </si>
  <si>
    <t>700213928</t>
  </si>
  <si>
    <t>Filtrační vrstvy jakékoliv tloušťky a sklonu z hrubého drceného kameniva bez zhutnění, frakce od 16-63 do 32-63 mm</t>
  </si>
  <si>
    <t>"drenáž hráze, frakce 32/63 mm" 160</t>
  </si>
  <si>
    <t>31</t>
  </si>
  <si>
    <t>457542111</t>
  </si>
  <si>
    <t>Filtrační vrstvy ze štěrkodrti se zhutněním frakce od 0 až 22 do 0 až 63 mm</t>
  </si>
  <si>
    <t>1934716677</t>
  </si>
  <si>
    <t>Filtrační vrstvy jakékoliv tloušťky a sklonu ze štěrkodrti se zhutněním do 10 pojezdů/m3, frakce od 0-22 do 0-63 mm</t>
  </si>
  <si>
    <t>"drenáž hráze, frakce 0/32 mm" 90</t>
  </si>
  <si>
    <t>32</t>
  </si>
  <si>
    <t>462511270</t>
  </si>
  <si>
    <t>Zához z lomového kamene bez proštěrkování z terénu hmotnost do 200 kg</t>
  </si>
  <si>
    <t>-1845194357</t>
  </si>
  <si>
    <t>Zához z lomového kamene neupraveného záhozového bez proštěrkování z terénu, hmotnosti jednotlivých kamenů do 200 kg</t>
  </si>
  <si>
    <t>"patka na návodním líci" 280</t>
  </si>
  <si>
    <t>33</t>
  </si>
  <si>
    <t>464531112</t>
  </si>
  <si>
    <t>Pohoz z hrubého drceného kamenivo zrno 63 až 125 mm z terénu</t>
  </si>
  <si>
    <t>2083053514</t>
  </si>
  <si>
    <t>Pohoz dna nebo svahů jakékoliv tloušťky z hrubého drceného kameniva, z terénu, frakce 63 - 125 mm</t>
  </si>
  <si>
    <t>"návodní svah" 390</t>
  </si>
  <si>
    <t>Trubní vedení</t>
  </si>
  <si>
    <t>34</t>
  </si>
  <si>
    <t>871228111</t>
  </si>
  <si>
    <t>Kladení drenážního potrubí z tvrdého PVC průměru do 150 mm</t>
  </si>
  <si>
    <t>m</t>
  </si>
  <si>
    <t>803595696</t>
  </si>
  <si>
    <t>Kladení drenážního potrubí z plastických hmot do připravené rýhy z tvrdého PVC, průměru přes 90 do 150 mm</t>
  </si>
  <si>
    <t>35</t>
  </si>
  <si>
    <t>PPL.DXZ160</t>
  </si>
  <si>
    <t>Trubka drenážní Pipelife FLEXIBILNÍ DN 150 PVC</t>
  </si>
  <si>
    <t>1855610453</t>
  </si>
  <si>
    <t>36</t>
  </si>
  <si>
    <t>894811131</t>
  </si>
  <si>
    <t>Revizní šachta z PVC typ přímý, DN 400/160 tlak 12,5 t hl od 860 do 1230 mm</t>
  </si>
  <si>
    <t>897898874</t>
  </si>
  <si>
    <t>Revizní šachta z tvrdého PVC v otevřeném výkopu typ přímý (DN šachty/DN trubního vedení) DN 400/160, odolnost vnějšímu tlaku 12,5 t, hloubka od 860 do 1230 mm</t>
  </si>
  <si>
    <t>998</t>
  </si>
  <si>
    <t>Přesun hmot</t>
  </si>
  <si>
    <t>37</t>
  </si>
  <si>
    <t>998321011</t>
  </si>
  <si>
    <t>Přesun hmot pro hráze přehradní zemní a kamenité</t>
  </si>
  <si>
    <t>t</t>
  </si>
  <si>
    <t>87381448</t>
  </si>
  <si>
    <t>Přesun hmot pro objekty hráze přehradní zemní a kamenité dopravní vzdálenost do 500 m</t>
  </si>
  <si>
    <t>01.2 - Zátopa</t>
  </si>
  <si>
    <t>-499599187</t>
  </si>
  <si>
    <t>"zemník" 2080</t>
  </si>
  <si>
    <t>"dočasná zátopa" 360</t>
  </si>
  <si>
    <t>122251103</t>
  </si>
  <si>
    <t>Odkopávky a prokopávky nezapažené v hornině třídy těžitelnosti I, skupiny 3 objem do 100 m3 strojně</t>
  </si>
  <si>
    <t>-2084033505</t>
  </si>
  <si>
    <t>Odkopávky a prokopávky nezapažené strojně v hornině třídy těžitelnosti I skupiny 3 přes 50 do 100 m3</t>
  </si>
  <si>
    <t>"trvalá zátopa" 50</t>
  </si>
  <si>
    <t>404819488</t>
  </si>
  <si>
    <t>"zemník v zátopě" 1520*0,5</t>
  </si>
  <si>
    <t>-491064795</t>
  </si>
  <si>
    <t>1218499068</t>
  </si>
  <si>
    <t>"zemina pro hráz ze zemníku do tělesa hráze" 1520</t>
  </si>
  <si>
    <t>"odkopávky z trvalé zátopy do zemníku" 50</t>
  </si>
  <si>
    <t>1378264265</t>
  </si>
  <si>
    <t>770665814</t>
  </si>
  <si>
    <t>"zemník po dokončení" 980</t>
  </si>
  <si>
    <t>"trvalá zátopa" 350</t>
  </si>
  <si>
    <t>181301116</t>
  </si>
  <si>
    <t>Rozprostření ornice tl vrstvy do 400 mm pl přes 500 m2 v rovině nebo ve svahu do 1:5 strojně</t>
  </si>
  <si>
    <t>104199995</t>
  </si>
  <si>
    <t>Rozprostření a urovnání ornice v rovině nebo ve svahu sklonu do 1:5 strojně při souvislé ploše přes 500 m2, tl. vrstvy přes 300 do 400 mm</t>
  </si>
  <si>
    <t>"rozhrnutí přebytečné ornice z celé stavby na pozemky v dočasné zátopě ve vlastnictví obce včetně plochy zemníku" 5600</t>
  </si>
  <si>
    <t>1172591988</t>
  </si>
  <si>
    <t>"zemník ornice zpět" 2080</t>
  </si>
  <si>
    <t>"trvalá zátopa na stejný pozemek mimo zátopu" 360</t>
  </si>
  <si>
    <t>181411121</t>
  </si>
  <si>
    <t>Založení lučního trávníku výsevem plochy do 1000 m2 v rovině a ve svahu do 1:5</t>
  </si>
  <si>
    <t>-1745807859</t>
  </si>
  <si>
    <t>Založení trávníku na půdě předem připravené plochy do 1000 m2 výsevem včetně utažení lučního v rovině nebo na svahu do 1:5</t>
  </si>
  <si>
    <t>-1721919516</t>
  </si>
  <si>
    <t>5600*0,025</t>
  </si>
  <si>
    <t>182151111</t>
  </si>
  <si>
    <t>Svahování v zářezech v hornině třídy těžitelnosti I, skupiny 1 až 3 strojně</t>
  </si>
  <si>
    <t>1785194881</t>
  </si>
  <si>
    <t>Svahování trvalých svahů do projektovaných profilů strojně s potřebným přemístěním výkopku při svahování v zářezech v hornině třídy těžitelnosti I, skupiny 1 až 3</t>
  </si>
  <si>
    <t>"zemník po dokončení" 1100</t>
  </si>
  <si>
    <t>"trvalá zátopa" 60</t>
  </si>
  <si>
    <t>1213728271</t>
  </si>
  <si>
    <t>01.3 - Sdružený objekt</t>
  </si>
  <si>
    <t xml:space="preserve">    2 - Zakládání</t>
  </si>
  <si>
    <t xml:space="preserve">    3 - Svislé a kompletní konstrukce</t>
  </si>
  <si>
    <t xml:space="preserve">    9 - Ostatní konstrukce a práce-bourání</t>
  </si>
  <si>
    <t>PSV - Práce a dodávky PSV</t>
  </si>
  <si>
    <t xml:space="preserve">    767 - Konstrukce zámečnické</t>
  </si>
  <si>
    <t>1901956421</t>
  </si>
  <si>
    <t>480</t>
  </si>
  <si>
    <t>-1953086491</t>
  </si>
  <si>
    <t>60</t>
  </si>
  <si>
    <t>310245332</t>
  </si>
  <si>
    <t>1,3*55</t>
  </si>
  <si>
    <t>"potrubí" 0,6*19*3,3</t>
  </si>
  <si>
    <t>124353100</t>
  </si>
  <si>
    <t>Vykopávky pro koryta vodotečí v hornině třídy těžitelnosti II, skupiny 4 objem do 100 m3 strojně</t>
  </si>
  <si>
    <t>1063609851</t>
  </si>
  <si>
    <t>Vykopávky pro koryta vodotečí strojně v hornině třídy těžitelnosti II skupiny 4 do 100 m3</t>
  </si>
  <si>
    <t>"vývar" 12,6*0,75+41,3*0,75</t>
  </si>
  <si>
    <t>132354101</t>
  </si>
  <si>
    <t>Hloubení rýh zapažených š do 800 mm v hornině třídy těžitelnosti II, skupiny 4 objem do 20 m3 strojně</t>
  </si>
  <si>
    <t>-874223389</t>
  </si>
  <si>
    <t>Hloubení zapažených rýh šířky do 800 mm strojně s urovnáním dna do předepsaného profilu a spádu v hornině třídy těžitelnosti II skupiny 4 do 20 m3</t>
  </si>
  <si>
    <t>"práh" 5,5*0,6*1,2</t>
  </si>
  <si>
    <t>132351802</t>
  </si>
  <si>
    <t>Hloubení rýh š do 2000 mm v hornině třídy těžitelnosti II, skupiny 4 objem do 50 m3 pro LTM</t>
  </si>
  <si>
    <t>1660467187</t>
  </si>
  <si>
    <t>Hloubení rýh šířky přes 800 do 2 000 mm pro lesnicko-technické meliorace strojně zapažených i nezapažených, s urovnáním dna do předepsaného profilu a spádu v hornině třídy těžitelnosti II skupiny 4 přes 20 do 50 m3</t>
  </si>
  <si>
    <t>"čelo" 10,5*1,5*1,5</t>
  </si>
  <si>
    <t>-536397195</t>
  </si>
  <si>
    <t>71,5</t>
  </si>
  <si>
    <t>"zásyp objektů" -57,13</t>
  </si>
  <si>
    <t>-1111183629</t>
  </si>
  <si>
    <t>174101101</t>
  </si>
  <si>
    <t>Zásyp jam, šachet rýh nebo kolem objektů sypaninou se zhutněním</t>
  </si>
  <si>
    <t>-1706103005</t>
  </si>
  <si>
    <t>Zásyp sypaninou z jakékoliv horniny strojně s uložením výkopku ve vrstvách se zhutněním jam, šachet, rýh nebo kolem objektů v těchto vykopávkách</t>
  </si>
  <si>
    <t>181951112</t>
  </si>
  <si>
    <t>Úprava pláně v hornině třídy těžitelnosti I, skupiny 1 až 3 se zhutněním strojně</t>
  </si>
  <si>
    <t>-55324344</t>
  </si>
  <si>
    <t>Úprava pláně vyrovnáním výškových rozdílů strojně v hornině třídy těžitelnosti I, skupiny 1 až 3 se zhutněním</t>
  </si>
  <si>
    <t>59,2</t>
  </si>
  <si>
    <t>"potrubí" 41,9</t>
  </si>
  <si>
    <t>"čelo" 7,4</t>
  </si>
  <si>
    <t>"vývar" 12,6</t>
  </si>
  <si>
    <t>2073320705</t>
  </si>
  <si>
    <t>"vývar" 41,3</t>
  </si>
  <si>
    <t>Zakládání</t>
  </si>
  <si>
    <t>273322611</t>
  </si>
  <si>
    <t>Základové desky ze ŽB se zvýšenými nároky na prostředí tř. C 30/37</t>
  </si>
  <si>
    <t>850625727</t>
  </si>
  <si>
    <t>Základy z betonu železového (bez výztuže) desky z betonu se zvýšenými nároky na prostředí tř. C 30/37</t>
  </si>
  <si>
    <t>59,2*0,1+0,15+0,15</t>
  </si>
  <si>
    <t>273351121</t>
  </si>
  <si>
    <t>Zřízení bednění základových desek</t>
  </si>
  <si>
    <t>-1856898203</t>
  </si>
  <si>
    <t>Bednění základů desek zřízení</t>
  </si>
  <si>
    <t>41,4*0,1</t>
  </si>
  <si>
    <t>273351122</t>
  </si>
  <si>
    <t>Odstranění bednění základových desek</t>
  </si>
  <si>
    <t>1655122145</t>
  </si>
  <si>
    <t>Bednění základů desek odstranění</t>
  </si>
  <si>
    <t>273362021</t>
  </si>
  <si>
    <t>Výztuž základových desek svařovanými sítěmi Kari</t>
  </si>
  <si>
    <t>-1351699849</t>
  </si>
  <si>
    <t>Výztuž základů desek ze svařovaných sítí z drátů typu KARI</t>
  </si>
  <si>
    <t>59,2*0,00303</t>
  </si>
  <si>
    <t>Svislé a kompletní konstrukce</t>
  </si>
  <si>
    <t>317321018</t>
  </si>
  <si>
    <t>Římsy opěrných zdí a valů ze ŽB tř. C 30/37</t>
  </si>
  <si>
    <t>1674082298</t>
  </si>
  <si>
    <t>Římsy opěrných zdí a valů z betonu železového tř. C 30/37</t>
  </si>
  <si>
    <t>"čelo" 5,52*0,1</t>
  </si>
  <si>
    <t>317351105</t>
  </si>
  <si>
    <t>Zřízení bednění říms a žlabových říms v do 6 m</t>
  </si>
  <si>
    <t>794055853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</si>
  <si>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zřízení</t>
  </si>
  <si>
    <t>"čelo" 19,6*0,1+10,4*0,1</t>
  </si>
  <si>
    <t>317351106</t>
  </si>
  <si>
    <t>Odstranění bednění říms a žlabových říms v do 6 m</t>
  </si>
  <si>
    <t>371837849</t>
  </si>
  <si>
    <t>Bednění klenbových pásů, říms nebo překladů říms nebo žlabových říms včetně podpěrné konstrukce vzepřené nebo podepřené jakéhokoliv tvaru a délky vyložení při výšce spodní hrany konstrukce do 6 m nad nejblíže nižší podlahou odstranění</t>
  </si>
  <si>
    <t>317361016</t>
  </si>
  <si>
    <t>Výztuž říms opěrných zdí a valů z betonářské oceli 10 505</t>
  </si>
  <si>
    <t>1289871560</t>
  </si>
  <si>
    <t>Výztuž říms opěrných zdí a valů z oceli 10 505 (R) nebo BSt 500</t>
  </si>
  <si>
    <t>"čelo" 5,52*0,0079</t>
  </si>
  <si>
    <t>321213345</t>
  </si>
  <si>
    <t>Zdivo nadzákladové z lomového kamene vodních staveb obkladní s vyspárováním</t>
  </si>
  <si>
    <t>483333429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</si>
  <si>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</si>
  <si>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"čelo" 3,82</t>
  </si>
  <si>
    <t>321321116</t>
  </si>
  <si>
    <t>Konstrukce vodních staveb ze ŽB mrazuvzdorného tř. C 30/37</t>
  </si>
  <si>
    <t>1060084218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</si>
  <si>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</si>
  <si>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"nátok" 0,6*10,03+0,1*0,5*2+4,5*0,4*2</t>
  </si>
  <si>
    <t>"přelivná hrana" 0,19*16,55</t>
  </si>
  <si>
    <t>16,71+98,13</t>
  </si>
  <si>
    <t>"čelo" 12,95</t>
  </si>
  <si>
    <t>"bloček" 1,3*0,5*1,0</t>
  </si>
  <si>
    <t>321351010</t>
  </si>
  <si>
    <t>Bednění konstrukcí vodních staveb rovinné - zřízení</t>
  </si>
  <si>
    <t>-1585312857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</si>
  <si>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</si>
  <si>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"nátok" 7,35*2+1,0*2,85+4,5*2+1,225*0,4*2</t>
  </si>
  <si>
    <t>73,5+211,1</t>
  </si>
  <si>
    <t>"čelo" 49,2</t>
  </si>
  <si>
    <t>"bloček" (2*1,3+2*0,5)*1,0</t>
  </si>
  <si>
    <t>321351030</t>
  </si>
  <si>
    <t>Bednění konstrukcí vodních staveb jinak zakřivené - zřízení</t>
  </si>
  <si>
    <t>1406619615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</si>
  <si>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jinak zakřivených než válcově</t>
  </si>
  <si>
    <t>"přelivná hrana" 1,0*16,55</t>
  </si>
  <si>
    <t>321352010</t>
  </si>
  <si>
    <t>Bednění konstrukcí vodních staveb rovinné - odstranění</t>
  </si>
  <si>
    <t>-1873278912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</si>
  <si>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</si>
  <si>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321352030</t>
  </si>
  <si>
    <t>Bednění konstrukcí vodních staveb jinak zakřivené - odstranění</t>
  </si>
  <si>
    <t>-1738083514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</si>
  <si>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jinak zakřivených než válcově</t>
  </si>
  <si>
    <t>321366111</t>
  </si>
  <si>
    <t>Výztuž železobetonových konstrukcí vodních staveb z oceli 10 505 D do 12 mm</t>
  </si>
  <si>
    <t>-1897975335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</si>
  <si>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</si>
  <si>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"nátok" 1,0*40*0,000617</t>
  </si>
  <si>
    <t>"čelo" 0,85*45*0,000617</t>
  </si>
  <si>
    <t>321366112</t>
  </si>
  <si>
    <t>Výztuž železobetonových konstrukcí vodních staveb z oceli 10 505 D do 32 mm</t>
  </si>
  <si>
    <t>-365789503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</si>
  <si>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</si>
  <si>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12,4593</t>
  </si>
  <si>
    <t>321368211</t>
  </si>
  <si>
    <t>Výztuž železobetonových konstrukcí vodních staveb ze svařovaných sítí</t>
  </si>
  <si>
    <t>1777667009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</si>
  <si>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</si>
  <si>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"nátok-100/100/8" ((20+26,8)*0,0079)*1,15</t>
  </si>
  <si>
    <t>"obetonování potrubí-150/150/6" (7,8*19,3*0,00303)*1,15</t>
  </si>
  <si>
    <t>"čelo-100/100/8" (55,2*0,0079)*1,15</t>
  </si>
  <si>
    <t>451317122</t>
  </si>
  <si>
    <t>Podklad pod dlažbu z betonu prostého pro prostředí s mrazovými cykly C 30/37 tl přes 100 do 150 mm</t>
  </si>
  <si>
    <t>-808363565</t>
  </si>
  <si>
    <t>Podklad pod dlažbu z betonu prostého pro prostředí s mrazovými cykly tř. C 30/37 tl. přes 100 do 150 mm</t>
  </si>
  <si>
    <t>"nátok" 8,2</t>
  </si>
  <si>
    <t>6*2</t>
  </si>
  <si>
    <t>452218142</t>
  </si>
  <si>
    <t>Zajišťovací práh z upraveného lomového kamene na cementovou maltu</t>
  </si>
  <si>
    <t>-1674871207</t>
  </si>
  <si>
    <t>Zajišťovací práh z upraveného lomového kamene na dně a ve svahu melioračních kanálů, s patkami nebo bez patek s dlažbovitou úpravou viditelných ploch na cementovou maltu</t>
  </si>
  <si>
    <t>5,5*0,6*1,2</t>
  </si>
  <si>
    <t>457532111</t>
  </si>
  <si>
    <t>Filtrační vrstvy z hrubého drceného kameniva se zhutněním frakce od 4 až 8 do 22 až 32 mm</t>
  </si>
  <si>
    <t>1526349238</t>
  </si>
  <si>
    <t>Filtrační vrstvy jakékoliv tloušťky a sklonu z hrubého drceného kameniva se zhutněním do 10 pojezdů/m3, frakce od 4-8 do 22-32 mm</t>
  </si>
  <si>
    <t>"vývar" 12,6*0,15+41,3*0,15</t>
  </si>
  <si>
    <t>462513161</t>
  </si>
  <si>
    <t>Zához z lomového kamene záhozového hmotnost kamenů do 500 kg bez výplně</t>
  </si>
  <si>
    <t>942805877</t>
  </si>
  <si>
    <t>Zához z lomového kamene neupraveného provedený ze břehu nebo z lešení, do sucha nebo do vody záhozového, hmotnost jednotlivých kamenů přes 200 do 500 kg bez výplně mezer</t>
  </si>
  <si>
    <t>"vývar" 12,6*0,6+41,3*0,6</t>
  </si>
  <si>
    <t>462513169</t>
  </si>
  <si>
    <t>Příplatek za urovnání líce záhozu z lomového kamene záhozového do 500 kg</t>
  </si>
  <si>
    <t>-360947223</t>
  </si>
  <si>
    <t>Zához z lomového kamene neupraveného provedený ze břehu nebo z lešení, do sucha nebo do vody záhozového, hmotnost jednotlivých kamenů přes 200 do 500 kg Příplatek k ceně za urovnání líce záhozu</t>
  </si>
  <si>
    <t>"vývar" 12,6+41,3</t>
  </si>
  <si>
    <t>38</t>
  </si>
  <si>
    <t>465513127</t>
  </si>
  <si>
    <t>Dlažba z lomového kamene na cementovou maltu s vyspárováním tl 200 mm</t>
  </si>
  <si>
    <t>1266943003</t>
  </si>
  <si>
    <t>Dlažba z lomového kamene lomařsky upraveného na cementovou maltu, s vyspárováním cementovou maltou, tl. kamene 200 mm</t>
  </si>
  <si>
    <t>39</t>
  </si>
  <si>
    <t>820521113</t>
  </si>
  <si>
    <t>Přeseknutí železobetonové trouby DN nad 1000 do 1200 mm</t>
  </si>
  <si>
    <t>1526028124</t>
  </si>
  <si>
    <t>Přeseknutí železobetonové trouby v rovině kolmé nebo skloněné k ose trouby, se začištěním DN přes 1000 do 1200 mm</t>
  </si>
  <si>
    <t>40</t>
  </si>
  <si>
    <t>822522111</t>
  </si>
  <si>
    <t>Montáž potrubí z trub TZH s integrovaným těsněním otevřený výkop sklon do 20 % DN 1200</t>
  </si>
  <si>
    <t>1585354777</t>
  </si>
  <si>
    <t>Montáž potrubí z trub železobetonových hrdlových v otevřeném výkopu ve sklonu do 20 % s integrovaným těsněním DN 1200</t>
  </si>
  <si>
    <t>18,5</t>
  </si>
  <si>
    <t>41</t>
  </si>
  <si>
    <t>59222004</t>
  </si>
  <si>
    <t>trouba ŽB hrdlová DN 1200</t>
  </si>
  <si>
    <t>-1950150070</t>
  </si>
  <si>
    <t>18,5*1,093</t>
  </si>
  <si>
    <t>42</t>
  </si>
  <si>
    <t>55243808</t>
  </si>
  <si>
    <t>stupadlo ocelové s PE povlakem forma A - MSS P162mm</t>
  </si>
  <si>
    <t>-2038095046</t>
  </si>
  <si>
    <t>43</t>
  </si>
  <si>
    <t>55243832</t>
  </si>
  <si>
    <t>hmoždinka pro jednořadová šachtová stupadla levá</t>
  </si>
  <si>
    <t>-451465226</t>
  </si>
  <si>
    <t>44</t>
  </si>
  <si>
    <t>55243834</t>
  </si>
  <si>
    <t>hmoždinka pro jednořadová šachtová stupadla pravá</t>
  </si>
  <si>
    <t>-2005140196</t>
  </si>
  <si>
    <t>48</t>
  </si>
  <si>
    <t>899623181</t>
  </si>
  <si>
    <t>Obetonování potrubí nebo zdiva stok betonem prostým tř. C 30/37 v otevřeném výkopu</t>
  </si>
  <si>
    <t>-1348812707</t>
  </si>
  <si>
    <t>Obetonování potrubí nebo zdiva stok betonem prostým v otevřeném výkopu, beton tř. C 30/37</t>
  </si>
  <si>
    <t>(2,69*18,5)+2,75</t>
  </si>
  <si>
    <t>"žebro" 2,68</t>
  </si>
  <si>
    <t>49</t>
  </si>
  <si>
    <t>899643111</t>
  </si>
  <si>
    <t>Bednění pro obetonování potrubí otevřený výkop</t>
  </si>
  <si>
    <t>630611837</t>
  </si>
  <si>
    <t>Bednění pro obetonování potrubí v otevřeném výkopu</t>
  </si>
  <si>
    <t>(2*18,5)*2+4,4</t>
  </si>
  <si>
    <t>"žebro" 11,9</t>
  </si>
  <si>
    <t>50</t>
  </si>
  <si>
    <t>R50001</t>
  </si>
  <si>
    <t xml:space="preserve">Vřetenové stavítko nerezové </t>
  </si>
  <si>
    <t>-839704546</t>
  </si>
  <si>
    <t xml:space="preserve">Vřetenové stavítko nerezové 
rozměr 400 x 250 mm, délka tyče 5,5 m, ukončení ořech vč. dopravy, montáže, montážního materiálu a zprovoznění
</t>
  </si>
  <si>
    <t>Ostatní konstrukce a práce-bourání</t>
  </si>
  <si>
    <t>51</t>
  </si>
  <si>
    <t>931626111</t>
  </si>
  <si>
    <t>Úprava dilatační spáry asfaltovým nátěrem jednonásobným</t>
  </si>
  <si>
    <t>-1442930292</t>
  </si>
  <si>
    <t>Úprava dilatační spáry konstrukcí z prostého nebo železového betonu asfaltová úprava jednonásobným nátěrem</t>
  </si>
  <si>
    <t>1,85*0,6+(2,4*2)*0,3</t>
  </si>
  <si>
    <t>52</t>
  </si>
  <si>
    <t>931991111</t>
  </si>
  <si>
    <t>Zřízení těsnění dilatační spáry gumovým nebo PVC pásem ve dně</t>
  </si>
  <si>
    <t>-294547727</t>
  </si>
  <si>
    <t>Zřízení těsnění dilatační spáry pásem gumovým profilovým nebo z PVC ve dně</t>
  </si>
  <si>
    <t>1,85</t>
  </si>
  <si>
    <t>53</t>
  </si>
  <si>
    <t>931991112</t>
  </si>
  <si>
    <t>Zřízení těsnění dilatační spáry gumovým nebo PVC pásem ve stěně</t>
  </si>
  <si>
    <t>-1924378301</t>
  </si>
  <si>
    <t>Zřízení těsnění dilatační spáry pásem gumovým profilovým nebo z PVC ve stěně</t>
  </si>
  <si>
    <t>2,4*2</t>
  </si>
  <si>
    <t>54</t>
  </si>
  <si>
    <t>934956123</t>
  </si>
  <si>
    <t>Hradítka z dubového dřeva tl 40 mm</t>
  </si>
  <si>
    <t>-671396165</t>
  </si>
  <si>
    <t>Přepadová a ochranná zařízení nádrží dřevěná hradítka (dluže požeráku) š.150 mm, bez nátěru, s potřebným kováním z dubového dřeva, tl. 40 mm</t>
  </si>
  <si>
    <t>(1,35*1,1)*2+1,35*5</t>
  </si>
  <si>
    <t>55</t>
  </si>
  <si>
    <t>939941112</t>
  </si>
  <si>
    <t>Zřízení těsnění pracovní spáry ocelovým plechem mezi dnem a stěnou</t>
  </si>
  <si>
    <t>1939902195</t>
  </si>
  <si>
    <t>"nátok" 5,5*2</t>
  </si>
  <si>
    <t>5,35+19,0</t>
  </si>
  <si>
    <t>56</t>
  </si>
  <si>
    <t>939941113</t>
  </si>
  <si>
    <t>Zřízení těsnění pracovní spáry ocelovým plechem ve stěně</t>
  </si>
  <si>
    <t>-610719552</t>
  </si>
  <si>
    <t>6,15*2</t>
  </si>
  <si>
    <t>57</t>
  </si>
  <si>
    <t>R93002</t>
  </si>
  <si>
    <t>Vodočetná lať</t>
  </si>
  <si>
    <t>1448145285</t>
  </si>
  <si>
    <t>Vodočetná lať
ocelový plech tl. 1,5 mm, smalt
délka 5,0 m
vč. montáže a dopravy</t>
  </si>
  <si>
    <t>58</t>
  </si>
  <si>
    <t>953334423</t>
  </si>
  <si>
    <t>Těsnící plech do pracovních spar betonových kcí s bitumenovým povrchem oboustranným š 160 mm</t>
  </si>
  <si>
    <t>1830273858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</si>
  <si>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</si>
  <si>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5,35+19,0+6,15*2</t>
  </si>
  <si>
    <t>59</t>
  </si>
  <si>
    <t>970142580</t>
  </si>
  <si>
    <t>PSV</t>
  </si>
  <si>
    <t>Práce a dodávky PSV</t>
  </si>
  <si>
    <t>767</t>
  </si>
  <si>
    <t>Konstrukce zámečnické</t>
  </si>
  <si>
    <t>767161111</t>
  </si>
  <si>
    <t>Montáž zábradlí rovného z trubek do zdi hmotnosti do 20 kg</t>
  </si>
  <si>
    <t>-771668781</t>
  </si>
  <si>
    <t>Montáž zábradlí rovného z trubek nebo tenkostěnných profilů do zdiva, hmotnosti 1 m zábradlí do 20 kg</t>
  </si>
  <si>
    <t>"Z/7" 5,95</t>
  </si>
  <si>
    <t>"Z/9" 8,81</t>
  </si>
  <si>
    <t>61</t>
  </si>
  <si>
    <t>767161123</t>
  </si>
  <si>
    <t>Montáž zábradlí rovného z trubek do ocelové konstrukce hmotnosti do 20 kg</t>
  </si>
  <si>
    <t>1845824626</t>
  </si>
  <si>
    <t>Montáž zábradlí rovného z trubek nebo tenkostěnných profilů na ocelovou konstrukci, hmotnosti 1 m zábradlí do 20 kg</t>
  </si>
  <si>
    <t>11,25*2</t>
  </si>
  <si>
    <t>62</t>
  </si>
  <si>
    <t>767995113</t>
  </si>
  <si>
    <t>Montáž atypických zámečnických konstrukcí hmotnosti do 20 kg</t>
  </si>
  <si>
    <t>-1584388839</t>
  </si>
  <si>
    <t>Montáž ostatních atypických zámečnických konstrukcí hmotnosti přes 10 do 20 kg</t>
  </si>
  <si>
    <t>"Z/2-rám" 18,29</t>
  </si>
  <si>
    <t>"Z/8-branka" 16,58</t>
  </si>
  <si>
    <t>63</t>
  </si>
  <si>
    <t>13010302</t>
  </si>
  <si>
    <t>tyč ocelová plochá jakost 11 375 120x8mm</t>
  </si>
  <si>
    <t>1723314812</t>
  </si>
  <si>
    <t>"Z/5-lávka" (0,08*20)*0,0076</t>
  </si>
  <si>
    <t>"Z/6-zábradlí" (0,05*20)*0,0076</t>
  </si>
  <si>
    <t>64</t>
  </si>
  <si>
    <t>13010200</t>
  </si>
  <si>
    <t>tyč ocelová plochá jakost 11 375 40x4mm</t>
  </si>
  <si>
    <t>902529558</t>
  </si>
  <si>
    <t>"Z/2-rám" (0,12*9)*0,00126</t>
  </si>
  <si>
    <t>65</t>
  </si>
  <si>
    <t>13010272</t>
  </si>
  <si>
    <t>tyč ocelová plochá jakost 11 375 80x10mm</t>
  </si>
  <si>
    <t>-166800819</t>
  </si>
  <si>
    <t>"Z/3-česle" 28,18*0,00628</t>
  </si>
  <si>
    <t>66</t>
  </si>
  <si>
    <t>13010442</t>
  </si>
  <si>
    <t>úhelník ocelový rovnostranný jakost 11 375 100x100x10mm</t>
  </si>
  <si>
    <t>962879654</t>
  </si>
  <si>
    <t>"Z/3-rám česlí" 6,56*0,0151</t>
  </si>
  <si>
    <t>67</t>
  </si>
  <si>
    <t>55283901</t>
  </si>
  <si>
    <t>trubka ocelová bezešvá hladká jakost 11 353 38x4,0mm</t>
  </si>
  <si>
    <t>-76846247</t>
  </si>
  <si>
    <t>"Z/6-zábradlí" 71</t>
  </si>
  <si>
    <t>"Z/8-branka" 4,95</t>
  </si>
  <si>
    <t>"Z/9-zábradlí" 29,32</t>
  </si>
  <si>
    <t>"Z/10-zábradlí" 19,7</t>
  </si>
  <si>
    <t>81</t>
  </si>
  <si>
    <t>14011098</t>
  </si>
  <si>
    <t>trubka ocelová bezešvá hladká jakost 11 353 159x4,5mm</t>
  </si>
  <si>
    <t>1449807461</t>
  </si>
  <si>
    <t>68</t>
  </si>
  <si>
    <t>13010812</t>
  </si>
  <si>
    <t>ocel profilová UPN 65 jakost 11 375</t>
  </si>
  <si>
    <t>871208596</t>
  </si>
  <si>
    <t>"Z/1-vodící drážky" ((5,8*2+1,37)*3)*0,00709</t>
  </si>
  <si>
    <t>69</t>
  </si>
  <si>
    <t>13010756</t>
  </si>
  <si>
    <t>ocel profilová IPE 240 jakost 11 375</t>
  </si>
  <si>
    <t>-1647981056</t>
  </si>
  <si>
    <t>"Z/5-lávka" (12,0*2)*0,0362</t>
  </si>
  <si>
    <t>70</t>
  </si>
  <si>
    <t>13010744</t>
  </si>
  <si>
    <t>ocel profilová IPE 120 jakost 11 375</t>
  </si>
  <si>
    <t>1692750963</t>
  </si>
  <si>
    <t>"Z/5-lávka" (0,875*5)*0,0112</t>
  </si>
  <si>
    <t>71</t>
  </si>
  <si>
    <t>13010508</t>
  </si>
  <si>
    <t>úhelník ocelový nerovnostranný jakost 11 375 60x40x5mm</t>
  </si>
  <si>
    <t>-512533173</t>
  </si>
  <si>
    <t>"Z/2-rám" (1,56*2+1,37)*0,00377</t>
  </si>
  <si>
    <t>72</t>
  </si>
  <si>
    <t>54926400</t>
  </si>
  <si>
    <t>zámek stavební dveřní zadlabací s vložkou 5131</t>
  </si>
  <si>
    <t>CS ÚRS 2019 01</t>
  </si>
  <si>
    <t>1789680569</t>
  </si>
  <si>
    <t>73</t>
  </si>
  <si>
    <t>767995115</t>
  </si>
  <si>
    <t>Montáž atypických zámečnických konstrukcí hmotnosti do 100 kg</t>
  </si>
  <si>
    <t>-902139261</t>
  </si>
  <si>
    <t>Montáž ostatních atypických zámečnických konstrukcí hmotnosti přes 50 do 100 kg</t>
  </si>
  <si>
    <t>"Z/1-vodící drážky" 91,96*3</t>
  </si>
  <si>
    <t>"Z/3-rám česlí" 99,06</t>
  </si>
  <si>
    <t>"Z/7-zábradlí" 66,0</t>
  </si>
  <si>
    <t>"Z/9-zábradlí" 98,22</t>
  </si>
  <si>
    <t>74</t>
  </si>
  <si>
    <t>767995116</t>
  </si>
  <si>
    <t>Montáž atypických zámečnických konstrukcí hmotnosti do 250 kg</t>
  </si>
  <si>
    <t>-586534766</t>
  </si>
  <si>
    <t>Montáž ostatních atypických zámečnických konstrukcí hmotnosti přes 100 do 250 kg</t>
  </si>
  <si>
    <t>"Z/3-česle" 176,97</t>
  </si>
  <si>
    <t>"Z/6-zábradlí" 122,725*2</t>
  </si>
  <si>
    <t>75</t>
  </si>
  <si>
    <t>767995117</t>
  </si>
  <si>
    <t>Montáž atypických zámečnických konstrukcí hmotnosti do 500 kg</t>
  </si>
  <si>
    <t>-11757064</t>
  </si>
  <si>
    <t>Montáž ostatních atypických zámečnických konstrukcí hmotnosti přes 250 do 500 kg</t>
  </si>
  <si>
    <t>"Z/5-lávka" 464,98*2</t>
  </si>
  <si>
    <t>76</t>
  </si>
  <si>
    <t>998767101</t>
  </si>
  <si>
    <t>Přesun hmot tonážní pro zámečnické konstrukce v objektech v do 6 m</t>
  </si>
  <si>
    <t>541720989</t>
  </si>
  <si>
    <t>Přesun hmot pro zámečnické konstrukce stanovený z hmotnosti přesunovaného materiálu vodorovná dopravní vzdálenost do 50 m v objektech výšky do 6 m</t>
  </si>
  <si>
    <t>77</t>
  </si>
  <si>
    <t>R767001</t>
  </si>
  <si>
    <t>Žárové zinkování</t>
  </si>
  <si>
    <t>-953749993</t>
  </si>
  <si>
    <t>78</t>
  </si>
  <si>
    <t>55347001</t>
  </si>
  <si>
    <t>rošt podlahový lisovaný žárově zinkovaný velikost 30/2mm 500x1000mm</t>
  </si>
  <si>
    <t>1961819031</t>
  </si>
  <si>
    <t>"lávka" 1</t>
  </si>
  <si>
    <t>79</t>
  </si>
  <si>
    <t>55347006</t>
  </si>
  <si>
    <t>rošt podlahový lisovaný žárově zinkovaný velikost 30/2mm 1000x1000mm</t>
  </si>
  <si>
    <t>862328522</t>
  </si>
  <si>
    <t>"lávka" 11</t>
  </si>
  <si>
    <t>80</t>
  </si>
  <si>
    <t>55347018</t>
  </si>
  <si>
    <t>rošt podlahový lisovaný žárově zinkovaný velikost 30/3mm 1200x1000mm</t>
  </si>
  <si>
    <t>966240850</t>
  </si>
  <si>
    <t>"Z/2-1350/780" 2</t>
  </si>
  <si>
    <t>02 - Polní cesta HC13 s příkopem</t>
  </si>
  <si>
    <t xml:space="preserve">    5 - Komunikace</t>
  </si>
  <si>
    <t xml:space="preserve">    9 - Ostatní konstrukce a práce, bourání</t>
  </si>
  <si>
    <t xml:space="preserve">    99 - Přesuny hmot a sutí</t>
  </si>
  <si>
    <t>113106132</t>
  </si>
  <si>
    <t>Rozebrání dlažeb z betonových nebo kamenných dlaždic komunikací pro pěší strojně pl do 50 m2</t>
  </si>
  <si>
    <t>1981981551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</si>
  <si>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</si>
  <si>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113107111</t>
  </si>
  <si>
    <t>Odstranění podkladu z kameniva těženého tl 100 mm ručně</t>
  </si>
  <si>
    <t>1092897436</t>
  </si>
  <si>
    <t>Odstranění podkladů nebo krytů ručně s přemístěním hmot na skládku na vzdálenost do 3 m nebo s naložením na dopravní prostředek z kameniva těženého, o tl. vrstvy do 100 mm</t>
  </si>
  <si>
    <t>120001101</t>
  </si>
  <si>
    <t>Příplatek za ztížení odkopávky nebo prokopávky v blízkosti inženýrských sítí</t>
  </si>
  <si>
    <t>465666411</t>
  </si>
  <si>
    <t>Příplatek k cenám vykopávek za ztížení vykopávky v blízkosti podzemního vedení nebo výbušnin v horninách jakékoliv třídy</t>
  </si>
  <si>
    <t>"kabel NET4GAS, uložení chráničky" 7*0,8*1</t>
  </si>
  <si>
    <t>"plynovod NET4GAS, ochranné pásmo" 9*1*5</t>
  </si>
  <si>
    <t>"horská vpust" 10</t>
  </si>
  <si>
    <t>-1710058325</t>
  </si>
  <si>
    <t>"sejmutí ornice 0,5 m" 2800</t>
  </si>
  <si>
    <t>"sejmutí travního drnu na stávající polní cestě" 800</t>
  </si>
  <si>
    <t>944634748</t>
  </si>
  <si>
    <t>"cesta a příkop" 720*0,5</t>
  </si>
  <si>
    <t>849056040</t>
  </si>
  <si>
    <t>132354204</t>
  </si>
  <si>
    <t>Hloubení zapažených rýh š do 2000 mm v hornině třídy těžitelnosti II, skupiny 4 objem do 500 m3</t>
  </si>
  <si>
    <t>-203459982</t>
  </si>
  <si>
    <t>Hloubení zapažených rýh šířky přes 800 do 2 000 mm strojně s urovnáním dna do předepsaného profilu a spádu v hornině třídy těžitelnosti II skupiny 4 přes 100 do 500 m3</t>
  </si>
  <si>
    <t>"propustek 1" 17*2*1,8</t>
  </si>
  <si>
    <t>"propustek 2" 12*2*1,8</t>
  </si>
  <si>
    <t>"potrubí DN 400" 8*1,5*1</t>
  </si>
  <si>
    <t>151101101</t>
  </si>
  <si>
    <t>Zřízení příložného pažení a rozepření stěn rýh hl do 2 m</t>
  </si>
  <si>
    <t>-1486447751</t>
  </si>
  <si>
    <t>Zřízení pažení a rozepření stěn rýh pro podzemní vedení příložné pro jakoukoliv mezerovitost, hloubky do 2 m</t>
  </si>
  <si>
    <t>"potrubí DN 400" 8*1,5*2</t>
  </si>
  <si>
    <t>151101111</t>
  </si>
  <si>
    <t>Odstranění příložného pažení a rozepření stěn rýh hl do 2 m</t>
  </si>
  <si>
    <t>1681503305</t>
  </si>
  <si>
    <t>Odstranění pažení a rozepření stěn rýh pro podzemní vedení s uložením materiálu na vzdálenost do 3 m od kraje výkopu příložné, hloubky do 2 m</t>
  </si>
  <si>
    <t>1702086789</t>
  </si>
  <si>
    <t>"odvoz travního drnu ze stávající polní cesty do zemníku" 400</t>
  </si>
  <si>
    <t>"odvoz přebytečné ornice do zemníku" 1400-230</t>
  </si>
  <si>
    <t>"odvoz přebytečné zeminy do zemníku" 720-400</t>
  </si>
  <si>
    <t>"odvoz přebytečné zeminy z propustků a potrubí do zemníku" 60</t>
  </si>
  <si>
    <t>171251101</t>
  </si>
  <si>
    <t>Uložení sypaniny do násypů nezhutněných strojně</t>
  </si>
  <si>
    <t>155561413</t>
  </si>
  <si>
    <t>Uložení sypanin do násypů strojně s rozprostřením sypaniny ve vrstvách a s hrubým urovnáním nezhutněných jakékoliv třídy těžitelnosti</t>
  </si>
  <si>
    <t>"v zemníku" 1950</t>
  </si>
  <si>
    <t>-153475077</t>
  </si>
  <si>
    <t>"dorovnání terénu pod cestou + kolem příkopu" 400</t>
  </si>
  <si>
    <t>"propustek 1" 17*2*1,8*0,5</t>
  </si>
  <si>
    <t>"propustek 2" 12*2*1,8*0,5</t>
  </si>
  <si>
    <t>"potrubí DN 400" 8*1,5*1*0,5</t>
  </si>
  <si>
    <t>175151101</t>
  </si>
  <si>
    <t>Obsypání potrubí strojně sypaninou bez prohození, uloženou do 3 m</t>
  </si>
  <si>
    <t>-631686458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</si>
  <si>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</si>
  <si>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"potrubí DN400" (1*0,6-0,126)*8</t>
  </si>
  <si>
    <t>58344171</t>
  </si>
  <si>
    <t>štěrkodrť frakce 0/32</t>
  </si>
  <si>
    <t>843311582</t>
  </si>
  <si>
    <t>3,792*1,8</t>
  </si>
  <si>
    <t>6,826*2 'Přepočtené koeficientem množství</t>
  </si>
  <si>
    <t>1898413591</t>
  </si>
  <si>
    <t>7*160</t>
  </si>
  <si>
    <t>7,5*236</t>
  </si>
  <si>
    <t>181411122</t>
  </si>
  <si>
    <t>Založení lučního trávníku výsevem plochy do 1000 m2 ve svahu do 1:2</t>
  </si>
  <si>
    <t>-1402217399</t>
  </si>
  <si>
    <t>Založení trávníku na půdě předem připravené plochy do 1000 m2 výsevem včetně utažení lučního na svahu přes 1:5 do 1:2</t>
  </si>
  <si>
    <t>"ohumusování podél polní cesty km 0-0,160" 3*160</t>
  </si>
  <si>
    <t>"ohumusování podél polní cesty a svahy a dno příkopu km 0,160-0,396" (6+1,5)*236</t>
  </si>
  <si>
    <t>00572474</t>
  </si>
  <si>
    <t>1727412643</t>
  </si>
  <si>
    <t>2250*0,025</t>
  </si>
  <si>
    <t>1797242666</t>
  </si>
  <si>
    <t>"ohumusování podél polní cesty a svahy a dno příkopu km 0,160-0,396" 4,5*236</t>
  </si>
  <si>
    <t>1585172449</t>
  </si>
  <si>
    <t>"svahování podél polní cesty km 0-0,160" 3*160</t>
  </si>
  <si>
    <t>"ohumusování podél polní cesty a svahy a dno příkopu km 0,160-0,396" (1,5+1,5)*236</t>
  </si>
  <si>
    <t>182351133</t>
  </si>
  <si>
    <t>-1201050489</t>
  </si>
  <si>
    <t>212752101</t>
  </si>
  <si>
    <t>Trativod z drenážních trubek korugovaných PE-HD SN 4 perforace 360° včetně lože otevřený výkop DN 100 pro liniové stavby</t>
  </si>
  <si>
    <t>224682154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</si>
  <si>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</si>
  <si>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"km 0-0,160" 160</t>
  </si>
  <si>
    <t>321222111</t>
  </si>
  <si>
    <t>Zdění obkladního zdiva vodních staveb řádkového</t>
  </si>
  <si>
    <t>374616159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</si>
  <si>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na maltu cementovou tl. od 250 do 450 mm</t>
  </si>
  <si>
    <t>"propustek P1" 13*0,15</t>
  </si>
  <si>
    <t>"propustek P2" 14,8*0,15</t>
  </si>
  <si>
    <t>583807600</t>
  </si>
  <si>
    <t>kámen lomový rigol DR 20,25,30</t>
  </si>
  <si>
    <t>2132887883</t>
  </si>
  <si>
    <t>4,17*2,5</t>
  </si>
  <si>
    <t>321321115</t>
  </si>
  <si>
    <t>Konstrukce vodních staveb ze ŽB mrazuvzdorného tř. C 25/30</t>
  </si>
  <si>
    <t>-502343464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</si>
  <si>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</si>
  <si>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"propustek P1" 20,9</t>
  </si>
  <si>
    <t>"propustek P2" 21,9</t>
  </si>
  <si>
    <t>"lapač splavenin" 2,8</t>
  </si>
  <si>
    <t>1298498254</t>
  </si>
  <si>
    <t>"propustek P1" 28,7+2,5</t>
  </si>
  <si>
    <t>"propustek P2" 32,7+2,6</t>
  </si>
  <si>
    <t>"lapač splavenin" 20</t>
  </si>
  <si>
    <t>-1294373265</t>
  </si>
  <si>
    <t>-2095720066</t>
  </si>
  <si>
    <t>"propustek P1 včetně podkladního betonu" (32,4+16)*1,2*3,03*0,001</t>
  </si>
  <si>
    <t>"propustek P2 včetně podkladního betonu" (37+18,3)*1,2*3,03*0,001</t>
  </si>
  <si>
    <t>"lapač splavenin" (16,5+1,6*1,6)*1,2*3,03*0,001</t>
  </si>
  <si>
    <t>451311531</t>
  </si>
  <si>
    <t>Podklad pod dlažbu z betonu prostého pro prostředí s mrazovými cykly C 25/30 tl přes 150 do 200 mm</t>
  </si>
  <si>
    <t>982035638</t>
  </si>
  <si>
    <t>Podklad pod dlažbu z betonu prostého pro prostředí s mrazovými cykly tř. C 25/30 tl. přes 150 do 200 mm</t>
  </si>
  <si>
    <t>"propustek P2" 10,3</t>
  </si>
  <si>
    <t>"lapač splavenin" 5,4</t>
  </si>
  <si>
    <t>451311541</t>
  </si>
  <si>
    <t>Podklad pod dlažbu z betonu prostého pro prostředí s mrazovými cykly C 25/30 tl přes 200 do 250 mm</t>
  </si>
  <si>
    <t>-367674245</t>
  </si>
  <si>
    <t>Podklad pod dlažbu z betonu prostého pro prostředí s mrazovými cykly tř. C 25/30 tl. přes 200 do 250 mm</t>
  </si>
  <si>
    <t>"propustek P1" 25</t>
  </si>
  <si>
    <t>451541111</t>
  </si>
  <si>
    <t>Lože pod potrubí otevřený výkop ze štěrkodrtě</t>
  </si>
  <si>
    <t>2086578837</t>
  </si>
  <si>
    <t>Lože pod potrubí, stoky a drobné objekty v otevřeném výkopu ze štěrkodrtě 0-63 mm</t>
  </si>
  <si>
    <t>"potrubí DN400" 0,1*8*1</t>
  </si>
  <si>
    <t>452318510</t>
  </si>
  <si>
    <t>Zajišťovací práh z betonu prostého se zvýšenými nároky na prostředí</t>
  </si>
  <si>
    <t>-4424037</t>
  </si>
  <si>
    <t>Zajišťovací práh z betonu prostého se zvýšenými nároky na prostředí na dně a ve svahu melioračních kanálů s patkami nebo bez patek</t>
  </si>
  <si>
    <t>"s kamenným obkladem" 0,6</t>
  </si>
  <si>
    <t>457312811</t>
  </si>
  <si>
    <t>Těsnící vrstva z betonu mrazuvzdorného tř. C 25/30 tl do 100 mm</t>
  </si>
  <si>
    <t>871452299</t>
  </si>
  <si>
    <t>Těsnicí nebo opevňovací vrstva z prostého betonu pro prostředí s mrazovými cykly tř. C 25/30, tl. vrstvy 100 mm</t>
  </si>
  <si>
    <t>"propustek P1" 1,7</t>
  </si>
  <si>
    <t>"propustek P2" 1,9</t>
  </si>
  <si>
    <t>"lapač splavenin" 0,33</t>
  </si>
  <si>
    <t>465511511</t>
  </si>
  <si>
    <t>Dlažba z lomového kamene do malty s vyplněním spár maltou a vyspárováním plocha do 20 m2 tl 200 mm</t>
  </si>
  <si>
    <t>-927567735</t>
  </si>
  <si>
    <t>Dlažba z lomového kamene upraveného vodorovná nebo plocha ve sklonu do 1:2 s dodáním hmot do cementové malty, s vyplněním spár a s vyspárováním cementovou maltou v ploše do 20 m2, tl. 200 mm</t>
  </si>
  <si>
    <t>Komunikace</t>
  </si>
  <si>
    <t>585301700</t>
  </si>
  <si>
    <t>vápno nehašené CL 90-Q pro úpravu zemin standardní</t>
  </si>
  <si>
    <t>-1870085600</t>
  </si>
  <si>
    <t>"4% pojiva" 2510*0,4*70,8/1000</t>
  </si>
  <si>
    <t>561061121</t>
  </si>
  <si>
    <t>Zřízení podkladu ze zeminy upravené vápnem, cementem, směsnými pojivy tl 400 mm plochy do 5000 m2</t>
  </si>
  <si>
    <t>-1423149824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</si>
  <si>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</si>
  <si>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564851111</t>
  </si>
  <si>
    <t>Podklad ze štěrkodrtě ŠD tl 150 mm</t>
  </si>
  <si>
    <t>1276199866</t>
  </si>
  <si>
    <t>Podklad ze štěrkodrti ŠD s rozprostřením a zhutněním, po zhutnění tl. 150 mm</t>
  </si>
  <si>
    <t>"spodní vrstva fr.0-63 mm" 1,3*1932</t>
  </si>
  <si>
    <t>1404521648</t>
  </si>
  <si>
    <t>"vrchní vrstva fr. 0-32 mm" 1,2*1932</t>
  </si>
  <si>
    <t>565155111</t>
  </si>
  <si>
    <t>Asfaltový beton vrstva podkladní ACP 16 (obalované kamenivo OKS) tl 70 mm š do 3 m</t>
  </si>
  <si>
    <t>-589400301</t>
  </si>
  <si>
    <t>Asfaltový beton vrstva podkladní ACP 16 (obalované kamenivo střednězrnné - OKS) s rozprostřením a zhutněním v pruhu šířky přes 1,5 do 3 m, po zhutnění tl. 70 mm</t>
  </si>
  <si>
    <t>1,1*1932</t>
  </si>
  <si>
    <t>569831111</t>
  </si>
  <si>
    <t>Zpevnění krajnic štěrkodrtí tl 100 mm</t>
  </si>
  <si>
    <t>1731041031</t>
  </si>
  <si>
    <t>Zpevnění krajnic nebo komunikací pro pěší s rozprostřením a zhutněním, po zhutnění štěrkodrtí tl. 100 mm</t>
  </si>
  <si>
    <t>573111113</t>
  </si>
  <si>
    <t>Postřik živičný infiltrační s posypem z asfaltu množství 1,5 kg/m2</t>
  </si>
  <si>
    <t>999753728</t>
  </si>
  <si>
    <t>Postřik infiltrační PI z asfaltu silničního s posypem kamenivem, v množství 1,50 kg/m2</t>
  </si>
  <si>
    <t>45</t>
  </si>
  <si>
    <t>573231106</t>
  </si>
  <si>
    <t>Postřik živičný spojovací ze silniční emulze v množství 0,30 kg/m2</t>
  </si>
  <si>
    <t>555321236</t>
  </si>
  <si>
    <t>Postřik spojovací PS bez posypu kamenivem ze silniční emulze, v množství 0,30 kg/m2</t>
  </si>
  <si>
    <t>46</t>
  </si>
  <si>
    <t>577134141</t>
  </si>
  <si>
    <t>Asfaltový beton vrstva obrusná ACO 11 (ABS) tř. I tl 40 mm š přes 3 m z modifikovaného asfaltu</t>
  </si>
  <si>
    <t>-228377905</t>
  </si>
  <si>
    <t>Asfaltový beton vrstva obrusná ACO 11 (ABS) s rozprostřením a se zhutněním z modifikovaného asfaltu v pruhu šířky přes 3 m, po zhutnění tl. 40 mm</t>
  </si>
  <si>
    <t>47</t>
  </si>
  <si>
    <t>59222002</t>
  </si>
  <si>
    <t>trouba ŽB hrdlová DN 800</t>
  </si>
  <si>
    <t>-1188908876</t>
  </si>
  <si>
    <t>"propustek P1" 17,2*1,1</t>
  </si>
  <si>
    <t>"propustek P2" 12,1*1,1</t>
  </si>
  <si>
    <t>820471113</t>
  </si>
  <si>
    <t>Přeseknutí železobetonové trouby DN nad 600 do 800 mm</t>
  </si>
  <si>
    <t>-1075709172</t>
  </si>
  <si>
    <t>Přeseknutí železobetonové trouby v rovině kolmé nebo skloněné k ose trouby, se začištěním DN přes 600 do 800 mm</t>
  </si>
  <si>
    <t>"propustek P1" 2</t>
  </si>
  <si>
    <t>822472111</t>
  </si>
  <si>
    <t>Montáž potrubí z trub TZH s integrovaným těsněním otevřený výkop sklon do 20 % DN 800</t>
  </si>
  <si>
    <t>-190132988</t>
  </si>
  <si>
    <t>Montáž potrubí z trub železobetonových hrdlových v otevřeném výkopu ve sklonu do 20 % s integrovaným těsněním DN 800</t>
  </si>
  <si>
    <t>"propustek P1" 17,2</t>
  </si>
  <si>
    <t>"propustek P2" 12,1</t>
  </si>
  <si>
    <t>871393121</t>
  </si>
  <si>
    <t>Montáž kanalizačního potrubí z PVC těsněné gumovým kroužkem otevřený výkop sklon do 20 % DN 400</t>
  </si>
  <si>
    <t>-224763461</t>
  </si>
  <si>
    <t>Montáž kanalizačního potrubí z plastů z tvrdého PVC těsněných gumovým kroužkem v otevřeném výkopu ve sklonu do 20 % DN 400</t>
  </si>
  <si>
    <t>28612020</t>
  </si>
  <si>
    <t>trubka kanalizační PVC plnostěnná třívrstvá DN 400x3000mm SN12</t>
  </si>
  <si>
    <t>-720143060</t>
  </si>
  <si>
    <t>28611113</t>
  </si>
  <si>
    <t>trubka kanalizační PVC DN 110x1000mm SN4</t>
  </si>
  <si>
    <t>2004211164</t>
  </si>
  <si>
    <t>"lapák" 1</t>
  </si>
  <si>
    <t>899501221</t>
  </si>
  <si>
    <t>Stupadla do šachet ocelová s PE povlakem vidlicová pro přímé zabudování do hmoždinek</t>
  </si>
  <si>
    <t>533479714</t>
  </si>
  <si>
    <t>Stupadla do šachet a drobných objektů ocelová s PE povlakem vidlicová pro přímé zabudování do hmoždinek</t>
  </si>
  <si>
    <t>899623151</t>
  </si>
  <si>
    <t>Obetonování potrubí nebo zdiva stok betonem prostým tř. C 16/20 otevřený výkop</t>
  </si>
  <si>
    <t>-820164586</t>
  </si>
  <si>
    <t>Obetonování potrubí nebo zdiva stok betonem prostým v otevřeném výkopu, beton tř. C 16/20</t>
  </si>
  <si>
    <t>"propustek P1" 17,8</t>
  </si>
  <si>
    <t>"propustek P1" 10,2</t>
  </si>
  <si>
    <t>284095070</t>
  </si>
  <si>
    <t>"propustek P1" 34,5</t>
  </si>
  <si>
    <t>"propustek P2" 19,3</t>
  </si>
  <si>
    <t>R 8001</t>
  </si>
  <si>
    <t>Půlená chránička typu KOPOS, včetně příslušenství a montáže</t>
  </si>
  <si>
    <t>-924221065</t>
  </si>
  <si>
    <t>"kabel NET4GAS" 7</t>
  </si>
  <si>
    <t>Ostatní konstrukce a práce, bourání</t>
  </si>
  <si>
    <t>916131113</t>
  </si>
  <si>
    <t>Osazení silničního obrubníku betonového ležatého s boční opěrou do lože z betonu prostého</t>
  </si>
  <si>
    <t>1002672932</t>
  </si>
  <si>
    <t>Osazení silničního obrubníku betonového se zřízením lože, s vyplněním a zatřením spár cementovou maltou ležatého s boční opěrou z betonu prostého, do lože z betonu prostého</t>
  </si>
  <si>
    <t>"km 0,100" 7</t>
  </si>
  <si>
    <t>"km 0,200-0,220" 15</t>
  </si>
  <si>
    <t>"km 0,242" 4</t>
  </si>
  <si>
    <t>"km 0,353-0,396" 2*43</t>
  </si>
  <si>
    <t>59217029</t>
  </si>
  <si>
    <t>obrubník betonový silniční nájezdový 1000x150x150mm</t>
  </si>
  <si>
    <t>198002959</t>
  </si>
  <si>
    <t>"km 0,242" 2</t>
  </si>
  <si>
    <t>59217034</t>
  </si>
  <si>
    <t>obrubník betonový silniční 1000x150x300mm</t>
  </si>
  <si>
    <t>1083319624</t>
  </si>
  <si>
    <t>971042441</t>
  </si>
  <si>
    <t>Vybourání otvorů v betonových příčkách a zdech pl do 0,25 m2 tl do 300 mm</t>
  </si>
  <si>
    <t>2030678747</t>
  </si>
  <si>
    <t>Vybourání otvorů v betonových příčkách a zdech základových nebo nadzákladových plochy do 0,25 m2, tl. do 300 mm</t>
  </si>
  <si>
    <t>"stávající horská vpust" 1</t>
  </si>
  <si>
    <t>R90004</t>
  </si>
  <si>
    <t>Statická zatěžovací zkouška dle TKP</t>
  </si>
  <si>
    <t>-1287146441</t>
  </si>
  <si>
    <t>99</t>
  </si>
  <si>
    <t>Přesuny hmot a sutí</t>
  </si>
  <si>
    <t>997013501</t>
  </si>
  <si>
    <t>Odvoz suti a vybouraných hmot na skládku nebo meziskládku do 1 km se složením</t>
  </si>
  <si>
    <t>578456888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</si>
  <si>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</si>
  <si>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</si>
  <si>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</si>
  <si>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282125744</t>
  </si>
  <si>
    <t>Odvoz suti a vybouraných hmot na skládku nebo meziskládku se složením, na vzdálenost Příplatek k ceně za každý další i započatý 1 km přes 1 km</t>
  </si>
  <si>
    <t>21,915*10 'Přepočtené koeficientem množství</t>
  </si>
  <si>
    <t>997211611</t>
  </si>
  <si>
    <t>Nakládání suti na dopravní prostředky pro vodorovnou dopravu</t>
  </si>
  <si>
    <t>847954927</t>
  </si>
  <si>
    <t>Nakládání suti nebo vybouraných hmot na dopravní prostředky pro vodorovnou dopravu suti</t>
  </si>
  <si>
    <t>997221615</t>
  </si>
  <si>
    <t>Poplatek za uložení na skládce (skládkovné) stavebního odpadu betonového kód odpadu 17 01 01</t>
  </si>
  <si>
    <t>-1819190343</t>
  </si>
  <si>
    <t>Poplatek za uložení stavebního odpadu na skládce (skládkovné) z prostého betonu zatříděného do Katalogu odpadů pod kódem 17 01 01</t>
  </si>
  <si>
    <t>998225111</t>
  </si>
  <si>
    <t>Přesun hmot pro pozemní komunikace s krytem z kamene, monolitickým betonovým nebo živičným</t>
  </si>
  <si>
    <t>1811234897</t>
  </si>
  <si>
    <t>Přesun hmot pro komunikace s krytem z kameniva, monolitickým betonovým nebo živičným dopravní vzdálenost do 200 m jakékoliv délky objektu</t>
  </si>
  <si>
    <t>13010194</t>
  </si>
  <si>
    <t>tyč ocelová plochá jakost 11 375 35x5mm</t>
  </si>
  <si>
    <t>2046645013</t>
  </si>
  <si>
    <t>(20*1,17+2*0,95)*1,37*0,001</t>
  </si>
  <si>
    <t>13011052</t>
  </si>
  <si>
    <t>úhelník ocelový nerovnostranný jakost 11 375 50x30x5mm</t>
  </si>
  <si>
    <t>-360410017</t>
  </si>
  <si>
    <t>"L 40/40/5" (0,98+1,2)*2*2,97*0,001</t>
  </si>
  <si>
    <t>-72847498</t>
  </si>
  <si>
    <t>"česle s mříží" 13+34,7</t>
  </si>
  <si>
    <t>-263225417</t>
  </si>
  <si>
    <t>568045704</t>
  </si>
  <si>
    <t>03 - Ozelenění poldrů</t>
  </si>
  <si>
    <t xml:space="preserve">      18 - Zemní práce - povrchové úpravy terénu</t>
  </si>
  <si>
    <t>111151102</t>
  </si>
  <si>
    <t>Odstranění travin z celkové plochy do 500 m2 strojně</t>
  </si>
  <si>
    <t>1980199141</t>
  </si>
  <si>
    <t>Odstranění travin a rákosu strojně travin, při celkové ploše přes 100 do 500 m2</t>
  </si>
  <si>
    <t>400</t>
  </si>
  <si>
    <t>181151311</t>
  </si>
  <si>
    <t>Plošná úprava terénu přes 500 m2 zemina skupiny 1 až 4 nerovnosti do 100 mm v rovinně a svahu do 1:5</t>
  </si>
  <si>
    <t>850981809</t>
  </si>
  <si>
    <t>Plošná úprava terénu v zemině skupiny 1 až 4 s urovnáním povrchu bez doplnění ornice souvislé plochy přes 500 m2 při nerovnostech terénu přes 50 do 100 mm v rovině nebo na svahu do 1:5</t>
  </si>
  <si>
    <t>1160146845</t>
  </si>
  <si>
    <t>350*0,030</t>
  </si>
  <si>
    <t>-1406261166</t>
  </si>
  <si>
    <t>184215412</t>
  </si>
  <si>
    <t>Zhotovení závlahové mísy dřevin D do 1,0 m v rovině nebo na svahu do 1:5</t>
  </si>
  <si>
    <t>-1168271114</t>
  </si>
  <si>
    <t>Zhotovení závlahové mísy u solitérních dřevin v rovině nebo na svahu do 1:5, o průměru mísy přes 0,5 do 1 m</t>
  </si>
  <si>
    <t>184802111</t>
  </si>
  <si>
    <t>Chemické odplevelení před založením kultury nad 20 m2 postřikem na široko v rovině a svahu do 1:5</t>
  </si>
  <si>
    <t>-883903978</t>
  </si>
  <si>
    <t>Chemické odplevelení půdy před založením kultury, trávníku nebo zpevněných ploch o výměře jednotlivě přes 20 m2 v rovině nebo na svahu do 1:5 postřikem na široko</t>
  </si>
  <si>
    <t>25191155</t>
  </si>
  <si>
    <t>hnojivo průmyslové</t>
  </si>
  <si>
    <t>-1301075116</t>
  </si>
  <si>
    <t>25234001</t>
  </si>
  <si>
    <t>herbicid totální systémový neselektivní</t>
  </si>
  <si>
    <t>litr</t>
  </si>
  <si>
    <t>-1338761878</t>
  </si>
  <si>
    <t>184911421</t>
  </si>
  <si>
    <t>Mulčování rostlin kůrou tl. do 0,1 m v rovině a svahu do 1:5</t>
  </si>
  <si>
    <t>460007079</t>
  </si>
  <si>
    <t>Mulčování vysazených rostlin mulčovací kůrou, tl. do 100 mm v rovině nebo na svahu do 1:5</t>
  </si>
  <si>
    <t>1*1*24</t>
  </si>
  <si>
    <t>10391100</t>
  </si>
  <si>
    <t>kůra mulčovací VL</t>
  </si>
  <si>
    <t>315785237</t>
  </si>
  <si>
    <t>1*1*0,1*24</t>
  </si>
  <si>
    <t>185803211</t>
  </si>
  <si>
    <t>Uválcování trávníku v rovině a svahu do 1:5</t>
  </si>
  <si>
    <t>906717704</t>
  </si>
  <si>
    <t>Uválcování trávníku v rovině nebo na svahu do 1:5</t>
  </si>
  <si>
    <t>Zemní práce - povrchové úpravy terénu</t>
  </si>
  <si>
    <t>0011</t>
  </si>
  <si>
    <t>Třešeň (ovocná odrůda), ok 12-14, bal</t>
  </si>
  <si>
    <t>-1082128055</t>
  </si>
  <si>
    <t>0012</t>
  </si>
  <si>
    <t>Hrušeň (ovocná odrůda), ok 12-14, bal</t>
  </si>
  <si>
    <t>-1683288117</t>
  </si>
  <si>
    <t>183101115</t>
  </si>
  <si>
    <t>Hloubení jamek bez výměny půdy zeminy tř 1 až 4 objem do 0,4 m3 v rovině a svahu do 1:5</t>
  </si>
  <si>
    <t>-442168277</t>
  </si>
  <si>
    <t>Hloubení jamek pro vysazování rostlin v zemině tř.1 až 4 bez výměny půdy v rovině nebo na svahu do 1:5, objemu přes 0,125 do 0,40 m3</t>
  </si>
  <si>
    <t>184004415</t>
  </si>
  <si>
    <t>Výsadba sazenic stromů v nad 1500 do 3000 mm do jamky D 700 mm hl 700 mm</t>
  </si>
  <si>
    <t>34649348</t>
  </si>
  <si>
    <t>Výsadba sazenic bez vykopání jamek a bez donesení hlíny stromů (odrostků) v. přes 1500 do 3000 mm, jamky o průměru 700 mm, hl. 700 mm</t>
  </si>
  <si>
    <t>184812112</t>
  </si>
  <si>
    <t>Ošetřování stromů - kůl D 40 až 60 mm dl do 2 m s upevněním motouzem</t>
  </si>
  <si>
    <t>-1757684966</t>
  </si>
  <si>
    <t>Ošetřování stromů kůl k sazenici délky 2 m, průměru od 0,04 m do 0,06 m</t>
  </si>
  <si>
    <t>24*3</t>
  </si>
  <si>
    <t>184813121</t>
  </si>
  <si>
    <t>Ochrana dřevin před okusem mechanicky pletivem v rovině a svahu do 1:5</t>
  </si>
  <si>
    <t>-2085651792</t>
  </si>
  <si>
    <t>Ochrana dřevin před okusem zvěří mechanicky v rovině nebo ve svahu do 1:5, pletivem, výšky do 2 m</t>
  </si>
  <si>
    <t>184852321</t>
  </si>
  <si>
    <t>Řez stromu výchovný špičáků a keřových stromů výšky do 4 m</t>
  </si>
  <si>
    <t>-792623991</t>
  </si>
  <si>
    <t>Řez stromů prováděný lezeckou technikou výchovný (S-RV) špičáky a keřové stromy, výšky do 4 m</t>
  </si>
  <si>
    <t>185804312</t>
  </si>
  <si>
    <t>Zalití rostlin vodou plocha přes 20 m2</t>
  </si>
  <si>
    <t>1529339035</t>
  </si>
  <si>
    <t>Zalití rostlin vodou plochy záhonů jednotlivě přes 20 m2</t>
  </si>
  <si>
    <t>"trávník" 2*5</t>
  </si>
  <si>
    <t>"stromy" 0,1*5*24</t>
  </si>
  <si>
    <t>998312011</t>
  </si>
  <si>
    <t>Přesun hmot pro sanace území, hrazení a úpravy bystřin</t>
  </si>
  <si>
    <t>-900015191</t>
  </si>
  <si>
    <t>Přesun hmot pro sanace území, hrazení a úpravy bystřin jakéhokoliv rozsahu pro dopravní vzdálenost 50 m</t>
  </si>
  <si>
    <t>03 A - Ozelenění poldrů - následná péče</t>
  </si>
  <si>
    <t>111151131</t>
  </si>
  <si>
    <t>Pokosení trávníku lučního plochy do 1000 m2 s odvozem do 20 km v rovině a svahu do 1:5</t>
  </si>
  <si>
    <t>1800449809</t>
  </si>
  <si>
    <t>Pokosení trávníku při souvislé ploše do 1000 m2 lučního v rovině nebo svahu do 1:5</t>
  </si>
  <si>
    <t>"1. rok pod cestou, 3x ročně"3*350</t>
  </si>
  <si>
    <t>"1. rok pod hrází, 3x ročně" 3*520</t>
  </si>
  <si>
    <t>"2. rok pod cestou, 3x ročně"3*350</t>
  </si>
  <si>
    <t>"2. rok pod hrází, 3x ročně" 3*520</t>
  </si>
  <si>
    <t>"3. rok pod cestou, 3x ročně"3*350</t>
  </si>
  <si>
    <t>"3. rok pod hrází, 3x ročně" 3*520</t>
  </si>
  <si>
    <t>184815111</t>
  </si>
  <si>
    <t>Obrytí kolem sazenic v půdě lehké</t>
  </si>
  <si>
    <t>-291393397</t>
  </si>
  <si>
    <t>Obrytí a vypletí okolo sazenic v kruhové ploše průměru 1,50 m v půdě lehké</t>
  </si>
  <si>
    <t>"1.rok" 24</t>
  </si>
  <si>
    <t>"2.rok" 24</t>
  </si>
  <si>
    <t>"3.rok" 24</t>
  </si>
  <si>
    <t>-1224143763</t>
  </si>
  <si>
    <t>"1. rok" 1*1*24</t>
  </si>
  <si>
    <t>"2. rok" 1*1*24</t>
  </si>
  <si>
    <t>"3. rok" 1*1*24</t>
  </si>
  <si>
    <t>829297718</t>
  </si>
  <si>
    <t>"1.rok" 1*1*24*0,1</t>
  </si>
  <si>
    <t>"2.rok" 1*1*24*0,1</t>
  </si>
  <si>
    <t>"3.rok" 1*1*24*0,1</t>
  </si>
  <si>
    <t>185802113</t>
  </si>
  <si>
    <t>Hnojení půdy umělým hnojivem na široko v rovině a svahu do 1:5</t>
  </si>
  <si>
    <t>427562833</t>
  </si>
  <si>
    <t>Hnojení půdy nebo trávníku v rovině nebo na svahu do 1:5 umělým hnojivem na široko</t>
  </si>
  <si>
    <t>"1. rok" 0,001</t>
  </si>
  <si>
    <t>"2. rok" 0,001</t>
  </si>
  <si>
    <t>"3. rok" 0,001</t>
  </si>
  <si>
    <t>185802114</t>
  </si>
  <si>
    <t>Hnojení půdy umělým hnojivem k jednotlivým rostlinám v rovině a svahu do 1:5</t>
  </si>
  <si>
    <t>-1054411899</t>
  </si>
  <si>
    <t>Hnojení půdy nebo trávníku v rovině nebo na svahu do 1:5 umělým hnojivem s rozdělením k jednotlivým rostlinám</t>
  </si>
  <si>
    <t>-95622417</t>
  </si>
  <si>
    <t>"1. rok, 10% stromů" 3*3</t>
  </si>
  <si>
    <t>"2. rok, 10% stromů" 3*3</t>
  </si>
  <si>
    <t>"3. rok, 10% stromů" 3*3</t>
  </si>
  <si>
    <t>1433021429</t>
  </si>
  <si>
    <t>"1. rok, 10% stromů" 3</t>
  </si>
  <si>
    <t>"2. rok, 10% stromů" 3</t>
  </si>
  <si>
    <t>"3. rok, 10% stromů" 3</t>
  </si>
  <si>
    <t>576174771</t>
  </si>
  <si>
    <t>2019705652</t>
  </si>
  <si>
    <t>"1. rok, trávník" 2*5</t>
  </si>
  <si>
    <t>"1. rok, stromy" 0,1*5*24</t>
  </si>
  <si>
    <t>"2. rok, trávník" 2*5</t>
  </si>
  <si>
    <t>"2. rok, stromy" 0,1*5*24</t>
  </si>
  <si>
    <t>"3. rok, trávník" 2*5</t>
  </si>
  <si>
    <t>"3. rok, stromy" 0,1*5*24</t>
  </si>
  <si>
    <t>373268980</t>
  </si>
  <si>
    <t>"1.rok" 2</t>
  </si>
  <si>
    <t>"2.rok" 2</t>
  </si>
  <si>
    <t>"3.rok" 2</t>
  </si>
  <si>
    <t>-1131055787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</si>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</sst>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25/18/N06/2021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Ochranná nádrž N06 k.ú. Hovorany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24. 1. 2019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ROUND(SUM(AG55:AG61),2)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ROUND(SUM(AS55:AS61),2)</f>
        <v>0</v>
      </c>
      <c r="AT54" s="106">
        <f>ROUND(SUM(AV54:AW54),2)</f>
        <v>0</v>
      </c>
      <c r="AU54" s="107">
        <f>ROUND(SUM(AU55:AU61),5)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ROUND(SUM(AZ55:AZ61),2)</f>
        <v>0</v>
      </c>
      <c r="BA54" s="106">
        <f>ROUND(SUM(BA55:BA61),2)</f>
        <v>0</v>
      </c>
      <c r="BB54" s="106">
        <f>ROUND(SUM(BB55:BB61),2)</f>
        <v>0</v>
      </c>
      <c r="BC54" s="106">
        <f>ROUND(SUM(BC55:BC61),2)</f>
        <v>0</v>
      </c>
      <c r="BD54" s="108">
        <f>ROUND(SUM(BD55:BD61),2)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'00 - Vedlejší a ostatní 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'00 - Vedlejší a ostatní n...'!P80</f>
        <v>0</v>
      </c>
      <c r="AV55" s="120">
        <f>'00 - Vedlejší a ostatní n...'!J33</f>
        <v>0</v>
      </c>
      <c r="AW55" s="120">
        <f>'00 - Vedlejší a ostatní n...'!J34</f>
        <v>0</v>
      </c>
      <c r="AX55" s="120">
        <f>'00 - Vedlejší a ostatní n...'!J35</f>
        <v>0</v>
      </c>
      <c r="AY55" s="120">
        <f>'00 - Vedlejší a ostatní n...'!J36</f>
        <v>0</v>
      </c>
      <c r="AZ55" s="120">
        <f>'00 - Vedlejší a ostatní n...'!F33</f>
        <v>0</v>
      </c>
      <c r="BA55" s="120">
        <f>'00 - Vedlejší a ostatní n...'!F34</f>
        <v>0</v>
      </c>
      <c r="BB55" s="120">
        <f>'00 - Vedlejší a ostatní n...'!F35</f>
        <v>0</v>
      </c>
      <c r="BC55" s="120">
        <f>'00 - Vedlejší a ostatní n...'!F36</f>
        <v>0</v>
      </c>
      <c r="BD55" s="122">
        <f>'00 - Vedlejší a ostatní n...'!F37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73</v>
      </c>
      <c r="B56" s="112"/>
      <c r="C56" s="113"/>
      <c r="D56" s="114" t="s">
        <v>80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'01.1 - Hráz'!J30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76</v>
      </c>
      <c r="AR56" s="118"/>
      <c r="AS56" s="119">
        <v>0</v>
      </c>
      <c r="AT56" s="120">
        <f>ROUND(SUM(AV56:AW56),2)</f>
        <v>0</v>
      </c>
      <c r="AU56" s="121">
        <f>'01.1 - Hráz'!P84</f>
        <v>0</v>
      </c>
      <c r="AV56" s="120">
        <f>'01.1 - Hráz'!J33</f>
        <v>0</v>
      </c>
      <c r="AW56" s="120">
        <f>'01.1 - Hráz'!J34</f>
        <v>0</v>
      </c>
      <c r="AX56" s="120">
        <f>'01.1 - Hráz'!J35</f>
        <v>0</v>
      </c>
      <c r="AY56" s="120">
        <f>'01.1 - Hráz'!J36</f>
        <v>0</v>
      </c>
      <c r="AZ56" s="120">
        <f>'01.1 - Hráz'!F33</f>
        <v>0</v>
      </c>
      <c r="BA56" s="120">
        <f>'01.1 - Hráz'!F34</f>
        <v>0</v>
      </c>
      <c r="BB56" s="120">
        <f>'01.1 - Hráz'!F35</f>
        <v>0</v>
      </c>
      <c r="BC56" s="120">
        <f>'01.1 - Hráz'!F36</f>
        <v>0</v>
      </c>
      <c r="BD56" s="122">
        <f>'01.1 - Hráz'!F37</f>
        <v>0</v>
      </c>
      <c r="BE56" s="7"/>
      <c r="BT56" s="123" t="s">
        <v>77</v>
      </c>
      <c r="BV56" s="123" t="s">
        <v>71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73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'01.2 - Zátopa'!J30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76</v>
      </c>
      <c r="AR57" s="118"/>
      <c r="AS57" s="119">
        <v>0</v>
      </c>
      <c r="AT57" s="120">
        <f>ROUND(SUM(AV57:AW57),2)</f>
        <v>0</v>
      </c>
      <c r="AU57" s="121">
        <f>'01.2 - Zátopa'!P82</f>
        <v>0</v>
      </c>
      <c r="AV57" s="120">
        <f>'01.2 - Zátopa'!J33</f>
        <v>0</v>
      </c>
      <c r="AW57" s="120">
        <f>'01.2 - Zátopa'!J34</f>
        <v>0</v>
      </c>
      <c r="AX57" s="120">
        <f>'01.2 - Zátopa'!J35</f>
        <v>0</v>
      </c>
      <c r="AY57" s="120">
        <f>'01.2 - Zátopa'!J36</f>
        <v>0</v>
      </c>
      <c r="AZ57" s="120">
        <f>'01.2 - Zátopa'!F33</f>
        <v>0</v>
      </c>
      <c r="BA57" s="120">
        <f>'01.2 - Zátopa'!F34</f>
        <v>0</v>
      </c>
      <c r="BB57" s="120">
        <f>'01.2 - Zátopa'!F35</f>
        <v>0</v>
      </c>
      <c r="BC57" s="120">
        <f>'01.2 - Zátopa'!F36</f>
        <v>0</v>
      </c>
      <c r="BD57" s="122">
        <f>'01.2 - Zátopa'!F37</f>
        <v>0</v>
      </c>
      <c r="BE57" s="7"/>
      <c r="BT57" s="123" t="s">
        <v>77</v>
      </c>
      <c r="BV57" s="123" t="s">
        <v>71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73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'01.3 - Sdružený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76</v>
      </c>
      <c r="AR58" s="118"/>
      <c r="AS58" s="119">
        <v>0</v>
      </c>
      <c r="AT58" s="120">
        <f>ROUND(SUM(AV58:AW58),2)</f>
        <v>0</v>
      </c>
      <c r="AU58" s="121">
        <f>'01.3 - Sdružený objekt'!P89</f>
        <v>0</v>
      </c>
      <c r="AV58" s="120">
        <f>'01.3 - Sdružený objekt'!J33</f>
        <v>0</v>
      </c>
      <c r="AW58" s="120">
        <f>'01.3 - Sdružený objekt'!J34</f>
        <v>0</v>
      </c>
      <c r="AX58" s="120">
        <f>'01.3 - Sdružený objekt'!J35</f>
        <v>0</v>
      </c>
      <c r="AY58" s="120">
        <f>'01.3 - Sdružený objekt'!J36</f>
        <v>0</v>
      </c>
      <c r="AZ58" s="120">
        <f>'01.3 - Sdružený objekt'!F33</f>
        <v>0</v>
      </c>
      <c r="BA58" s="120">
        <f>'01.3 - Sdružený objekt'!F34</f>
        <v>0</v>
      </c>
      <c r="BB58" s="120">
        <f>'01.3 - Sdružený objekt'!F35</f>
        <v>0</v>
      </c>
      <c r="BC58" s="120">
        <f>'01.3 - Sdružený objekt'!F36</f>
        <v>0</v>
      </c>
      <c r="BD58" s="122">
        <f>'01.3 - Sdružený objekt'!F37</f>
        <v>0</v>
      </c>
      <c r="BE58" s="7"/>
      <c r="BT58" s="123" t="s">
        <v>77</v>
      </c>
      <c r="BV58" s="123" t="s">
        <v>71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73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'02 - Polní cesta HC13 s p...'!J30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76</v>
      </c>
      <c r="AR59" s="118"/>
      <c r="AS59" s="119">
        <v>0</v>
      </c>
      <c r="AT59" s="120">
        <f>ROUND(SUM(AV59:AW59),2)</f>
        <v>0</v>
      </c>
      <c r="AU59" s="121">
        <f>'02 - Polní cesta HC13 s p...'!P91</f>
        <v>0</v>
      </c>
      <c r="AV59" s="120">
        <f>'02 - Polní cesta HC13 s p...'!J33</f>
        <v>0</v>
      </c>
      <c r="AW59" s="120">
        <f>'02 - Polní cesta HC13 s p...'!J34</f>
        <v>0</v>
      </c>
      <c r="AX59" s="120">
        <f>'02 - Polní cesta HC13 s p...'!J35</f>
        <v>0</v>
      </c>
      <c r="AY59" s="120">
        <f>'02 - Polní cesta HC13 s p...'!J36</f>
        <v>0</v>
      </c>
      <c r="AZ59" s="120">
        <f>'02 - Polní cesta HC13 s p...'!F33</f>
        <v>0</v>
      </c>
      <c r="BA59" s="120">
        <f>'02 - Polní cesta HC13 s p...'!F34</f>
        <v>0</v>
      </c>
      <c r="BB59" s="120">
        <f>'02 - Polní cesta HC13 s p...'!F35</f>
        <v>0</v>
      </c>
      <c r="BC59" s="120">
        <f>'02 - Polní cesta HC13 s p...'!F36</f>
        <v>0</v>
      </c>
      <c r="BD59" s="122">
        <f>'02 - Polní cesta HC13 s p...'!F37</f>
        <v>0</v>
      </c>
      <c r="BE59" s="7"/>
      <c r="BT59" s="123" t="s">
        <v>77</v>
      </c>
      <c r="BV59" s="123" t="s">
        <v>71</v>
      </c>
      <c r="BW59" s="123" t="s">
        <v>91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73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'03 - Ozelenění poldrů'!J30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76</v>
      </c>
      <c r="AR60" s="118"/>
      <c r="AS60" s="119">
        <v>0</v>
      </c>
      <c r="AT60" s="120">
        <f>ROUND(SUM(AV60:AW60),2)</f>
        <v>0</v>
      </c>
      <c r="AU60" s="121">
        <f>'03 - Ozelenění poldrů'!P83</f>
        <v>0</v>
      </c>
      <c r="AV60" s="120">
        <f>'03 - Ozelenění poldrů'!J33</f>
        <v>0</v>
      </c>
      <c r="AW60" s="120">
        <f>'03 - Ozelenění poldrů'!J34</f>
        <v>0</v>
      </c>
      <c r="AX60" s="120">
        <f>'03 - Ozelenění poldrů'!J35</f>
        <v>0</v>
      </c>
      <c r="AY60" s="120">
        <f>'03 - Ozelenění poldrů'!J36</f>
        <v>0</v>
      </c>
      <c r="AZ60" s="120">
        <f>'03 - Ozelenění poldrů'!F33</f>
        <v>0</v>
      </c>
      <c r="BA60" s="120">
        <f>'03 - Ozelenění poldrů'!F34</f>
        <v>0</v>
      </c>
      <c r="BB60" s="120">
        <f>'03 - Ozelenění poldrů'!F35</f>
        <v>0</v>
      </c>
      <c r="BC60" s="120">
        <f>'03 - Ozelenění poldrů'!F36</f>
        <v>0</v>
      </c>
      <c r="BD60" s="122">
        <f>'03 - Ozelenění poldrů'!F37</f>
        <v>0</v>
      </c>
      <c r="BE60" s="7"/>
      <c r="BT60" s="123" t="s">
        <v>77</v>
      </c>
      <c r="BV60" s="123" t="s">
        <v>71</v>
      </c>
      <c r="BW60" s="123" t="s">
        <v>94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73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'03 A - Ozelenění poldrů -...'!J30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76</v>
      </c>
      <c r="AR61" s="118"/>
      <c r="AS61" s="124">
        <v>0</v>
      </c>
      <c r="AT61" s="125">
        <f>ROUND(SUM(AV61:AW61),2)</f>
        <v>0</v>
      </c>
      <c r="AU61" s="126">
        <f>'03 A - Ozelenění poldrů -...'!P83</f>
        <v>0</v>
      </c>
      <c r="AV61" s="125">
        <f>'03 A - Ozelenění poldrů -...'!J33</f>
        <v>0</v>
      </c>
      <c r="AW61" s="125">
        <f>'03 A - Ozelenění poldrů -...'!J34</f>
        <v>0</v>
      </c>
      <c r="AX61" s="125">
        <f>'03 A - Ozelenění poldrů -...'!J35</f>
        <v>0</v>
      </c>
      <c r="AY61" s="125">
        <f>'03 A - Ozelenění poldrů -...'!J36</f>
        <v>0</v>
      </c>
      <c r="AZ61" s="125">
        <f>'03 A - Ozelenění poldrů -...'!F33</f>
        <v>0</v>
      </c>
      <c r="BA61" s="125">
        <f>'03 A - Ozelenění poldrů -...'!F34</f>
        <v>0</v>
      </c>
      <c r="BB61" s="125">
        <f>'03 A - Ozelenění poldrů -...'!F35</f>
        <v>0</v>
      </c>
      <c r="BC61" s="125">
        <f>'03 A - Ozelenění poldrů -...'!F36</f>
        <v>0</v>
      </c>
      <c r="BD61" s="127">
        <f>'03 A - Ozelenění poldrů -...'!F37</f>
        <v>0</v>
      </c>
      <c r="BE61" s="7"/>
      <c r="BT61" s="123" t="s">
        <v>77</v>
      </c>
      <c r="BV61" s="123" t="s">
        <v>71</v>
      </c>
      <c r="BW61" s="123" t="s">
        <v>97</v>
      </c>
      <c r="BX61" s="123" t="s">
        <v>5</v>
      </c>
      <c r="CL61" s="123" t="s">
        <v>19</v>
      </c>
      <c r="CM61" s="123" t="s">
        <v>79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jJ14GxThzMi7Xe4YvhzCP6O2pHgr9fhGRg6Xf8yWFMfkbJjC/kwaUytDW2pYKrmYEKTCTBVLe6aNGkAKwlzTaA==" hashValue="yM8NIzMi3WFHKtzSBHTMjRo5nchigUOdCN/dJImigcYUkxjRUqyAD4zgZT1H6Vhf4RbX4Ywi65tESoguIDciA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Vedlejší a ostatní n...'!C2" display="/"/>
    <hyperlink ref="A56" location="'01.1 - Hráz'!C2" display="/"/>
    <hyperlink ref="A57" location="'01.2 - Zátopa'!C2" display="/"/>
    <hyperlink ref="A58" location="'01.3 - Sdružený objekt'!C2" display="/"/>
    <hyperlink ref="A59" location="'02 - Polní cesta HC13 s p...'!C2" display="/"/>
    <hyperlink ref="A60" location="'03 - Ozelenění poldrů'!C2" display="/"/>
    <hyperlink ref="A61" location="'03 A - Ozelenění poldrů -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ROUND((SUM(BE80:BE119)),  2)</f>
        <v>0</v>
      </c>
      <c r="G33" s="38"/>
      <c r="H33" s="38"/>
      <c r="I33" s="148">
        <v>0.20999999999999999</v>
      </c>
      <c r="J33" s="147">
        <f>ROUND(((SUM(BE80:BE119))*I33),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ROUND((SUM(BF80:BF119)),  2)</f>
        <v>0</v>
      </c>
      <c r="G34" s="38"/>
      <c r="H34" s="38"/>
      <c r="I34" s="148">
        <v>0.14999999999999999</v>
      </c>
      <c r="J34" s="147">
        <f>ROUND(((SUM(BF80:BF119))*I34),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ROUND((SUM(BG80:BG119)),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ROUND((SUM(BH80:BH119)),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ROUND((SUM(BI80:BI119)),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106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Ochranná nádrž N06 k.ú. Hovorany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99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 xml:space="preserve"> </v>
      </c>
      <c r="G74" s="40"/>
      <c r="H74" s="40"/>
      <c r="I74" s="32" t="s">
        <v>23</v>
      </c>
      <c r="J74" s="72" t="str">
        <f>IF(J12="","",J12)</f>
        <v>24. 1. 2019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30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32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107</v>
      </c>
      <c r="D79" s="174" t="s">
        <v>54</v>
      </c>
      <c r="E79" s="174" t="s">
        <v>50</v>
      </c>
      <c r="F79" s="174" t="s">
        <v>51</v>
      </c>
      <c r="G79" s="174" t="s">
        <v>108</v>
      </c>
      <c r="H79" s="174" t="s">
        <v>109</v>
      </c>
      <c r="I79" s="174" t="s">
        <v>110</v>
      </c>
      <c r="J79" s="174" t="s">
        <v>103</v>
      </c>
      <c r="K79" s="175" t="s">
        <v>111</v>
      </c>
      <c r="L79" s="176"/>
      <c r="M79" s="92" t="s">
        <v>19</v>
      </c>
      <c r="N79" s="93" t="s">
        <v>39</v>
      </c>
      <c r="O79" s="93" t="s">
        <v>112</v>
      </c>
      <c r="P79" s="93" t="s">
        <v>113</v>
      </c>
      <c r="Q79" s="93" t="s">
        <v>114</v>
      </c>
      <c r="R79" s="93" t="s">
        <v>115</v>
      </c>
      <c r="S79" s="93" t="s">
        <v>116</v>
      </c>
      <c r="T79" s="94" t="s">
        <v>117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118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68</v>
      </c>
      <c r="AU80" s="17" t="s">
        <v>104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68</v>
      </c>
      <c r="E81" s="185" t="s">
        <v>119</v>
      </c>
      <c r="F81" s="185" t="s">
        <v>120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SUM(P82:P119)</f>
        <v>0</v>
      </c>
      <c r="Q81" s="190"/>
      <c r="R81" s="191">
        <f>SUM(R82:R119)</f>
        <v>0</v>
      </c>
      <c r="S81" s="190"/>
      <c r="T81" s="192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121</v>
      </c>
      <c r="AT81" s="194" t="s">
        <v>68</v>
      </c>
      <c r="AU81" s="194" t="s">
        <v>69</v>
      </c>
      <c r="AY81" s="193" t="s">
        <v>122</v>
      </c>
      <c r="BK81" s="195">
        <f>SUM(BK82:BK119)</f>
        <v>0</v>
      </c>
    </row>
    <row r="82" s="2" customFormat="1" ht="16.5" customHeight="1">
      <c r="A82" s="38"/>
      <c r="B82" s="39"/>
      <c r="C82" s="196" t="s">
        <v>77</v>
      </c>
      <c r="D82" s="196" t="s">
        <v>123</v>
      </c>
      <c r="E82" s="197" t="s">
        <v>124</v>
      </c>
      <c r="F82" s="198" t="s">
        <v>125</v>
      </c>
      <c r="G82" s="199" t="s">
        <v>126</v>
      </c>
      <c r="H82" s="200">
        <v>1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40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121</v>
      </c>
      <c r="AT82" s="207" t="s">
        <v>123</v>
      </c>
      <c r="AU82" s="207" t="s">
        <v>77</v>
      </c>
      <c r="AY82" s="17" t="s">
        <v>122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77</v>
      </c>
      <c r="BK82" s="208">
        <f>ROUND(I82*H82,2)</f>
        <v>0</v>
      </c>
      <c r="BL82" s="17" t="s">
        <v>121</v>
      </c>
      <c r="BM82" s="207" t="s">
        <v>127</v>
      </c>
    </row>
    <row r="83" s="2" customFormat="1">
      <c r="A83" s="38"/>
      <c r="B83" s="39"/>
      <c r="C83" s="40"/>
      <c r="D83" s="209" t="s">
        <v>128</v>
      </c>
      <c r="E83" s="40"/>
      <c r="F83" s="210" t="s">
        <v>129</v>
      </c>
      <c r="G83" s="40"/>
      <c r="H83" s="40"/>
      <c r="I83" s="211"/>
      <c r="J83" s="40"/>
      <c r="K83" s="40"/>
      <c r="L83" s="44"/>
      <c r="M83" s="212"/>
      <c r="N83" s="213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128</v>
      </c>
      <c r="AU83" s="17" t="s">
        <v>77</v>
      </c>
    </row>
    <row r="84" s="2" customFormat="1" ht="16.5" customHeight="1">
      <c r="A84" s="38"/>
      <c r="B84" s="39"/>
      <c r="C84" s="196" t="s">
        <v>79</v>
      </c>
      <c r="D84" s="196" t="s">
        <v>123</v>
      </c>
      <c r="E84" s="197" t="s">
        <v>130</v>
      </c>
      <c r="F84" s="198" t="s">
        <v>131</v>
      </c>
      <c r="G84" s="199" t="s">
        <v>126</v>
      </c>
      <c r="H84" s="200">
        <v>1</v>
      </c>
      <c r="I84" s="201"/>
      <c r="J84" s="202">
        <f>ROUND(I84*H84,2)</f>
        <v>0</v>
      </c>
      <c r="K84" s="198" t="s">
        <v>19</v>
      </c>
      <c r="L84" s="44"/>
      <c r="M84" s="203" t="s">
        <v>19</v>
      </c>
      <c r="N84" s="204" t="s">
        <v>40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121</v>
      </c>
      <c r="AT84" s="207" t="s">
        <v>123</v>
      </c>
      <c r="AU84" s="207" t="s">
        <v>77</v>
      </c>
      <c r="AY84" s="17" t="s">
        <v>122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77</v>
      </c>
      <c r="BK84" s="208">
        <f>ROUND(I84*H84,2)</f>
        <v>0</v>
      </c>
      <c r="BL84" s="17" t="s">
        <v>121</v>
      </c>
      <c r="BM84" s="207" t="s">
        <v>132</v>
      </c>
    </row>
    <row r="85" s="2" customFormat="1">
      <c r="A85" s="38"/>
      <c r="B85" s="39"/>
      <c r="C85" s="40"/>
      <c r="D85" s="209" t="s">
        <v>128</v>
      </c>
      <c r="E85" s="40"/>
      <c r="F85" s="210" t="s">
        <v>131</v>
      </c>
      <c r="G85" s="40"/>
      <c r="H85" s="40"/>
      <c r="I85" s="211"/>
      <c r="J85" s="40"/>
      <c r="K85" s="40"/>
      <c r="L85" s="44"/>
      <c r="M85" s="212"/>
      <c r="N85" s="213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128</v>
      </c>
      <c r="AU85" s="17" t="s">
        <v>77</v>
      </c>
    </row>
    <row r="86" s="2" customFormat="1" ht="16.5" customHeight="1">
      <c r="A86" s="38"/>
      <c r="B86" s="39"/>
      <c r="C86" s="196" t="s">
        <v>133</v>
      </c>
      <c r="D86" s="196" t="s">
        <v>123</v>
      </c>
      <c r="E86" s="197" t="s">
        <v>134</v>
      </c>
      <c r="F86" s="198" t="s">
        <v>135</v>
      </c>
      <c r="G86" s="199" t="s">
        <v>126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40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121</v>
      </c>
      <c r="AT86" s="207" t="s">
        <v>123</v>
      </c>
      <c r="AU86" s="207" t="s">
        <v>77</v>
      </c>
      <c r="AY86" s="17" t="s">
        <v>122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77</v>
      </c>
      <c r="BK86" s="208">
        <f>ROUND(I86*H86,2)</f>
        <v>0</v>
      </c>
      <c r="BL86" s="17" t="s">
        <v>121</v>
      </c>
      <c r="BM86" s="207" t="s">
        <v>136</v>
      </c>
    </row>
    <row r="87" s="2" customFormat="1">
      <c r="A87" s="38"/>
      <c r="B87" s="39"/>
      <c r="C87" s="40"/>
      <c r="D87" s="209" t="s">
        <v>128</v>
      </c>
      <c r="E87" s="40"/>
      <c r="F87" s="210" t="s">
        <v>135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77</v>
      </c>
    </row>
    <row r="88" s="2" customFormat="1" ht="16.5" customHeight="1">
      <c r="A88" s="38"/>
      <c r="B88" s="39"/>
      <c r="C88" s="196" t="s">
        <v>121</v>
      </c>
      <c r="D88" s="196" t="s">
        <v>123</v>
      </c>
      <c r="E88" s="197" t="s">
        <v>137</v>
      </c>
      <c r="F88" s="198" t="s">
        <v>138</v>
      </c>
      <c r="G88" s="199" t="s">
        <v>126</v>
      </c>
      <c r="H88" s="200">
        <v>1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40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121</v>
      </c>
      <c r="AT88" s="207" t="s">
        <v>123</v>
      </c>
      <c r="AU88" s="207" t="s">
        <v>77</v>
      </c>
      <c r="AY88" s="17" t="s">
        <v>122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77</v>
      </c>
      <c r="BK88" s="208">
        <f>ROUND(I88*H88,2)</f>
        <v>0</v>
      </c>
      <c r="BL88" s="17" t="s">
        <v>121</v>
      </c>
      <c r="BM88" s="207" t="s">
        <v>139</v>
      </c>
    </row>
    <row r="89" s="2" customFormat="1">
      <c r="A89" s="38"/>
      <c r="B89" s="39"/>
      <c r="C89" s="40"/>
      <c r="D89" s="209" t="s">
        <v>128</v>
      </c>
      <c r="E89" s="40"/>
      <c r="F89" s="210" t="s">
        <v>138</v>
      </c>
      <c r="G89" s="40"/>
      <c r="H89" s="40"/>
      <c r="I89" s="211"/>
      <c r="J89" s="40"/>
      <c r="K89" s="40"/>
      <c r="L89" s="44"/>
      <c r="M89" s="212"/>
      <c r="N89" s="21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128</v>
      </c>
      <c r="AU89" s="17" t="s">
        <v>77</v>
      </c>
    </row>
    <row r="90" s="2" customFormat="1" ht="16.5" customHeight="1">
      <c r="A90" s="38"/>
      <c r="B90" s="39"/>
      <c r="C90" s="196" t="s">
        <v>140</v>
      </c>
      <c r="D90" s="196" t="s">
        <v>123</v>
      </c>
      <c r="E90" s="197" t="s">
        <v>141</v>
      </c>
      <c r="F90" s="198" t="s">
        <v>142</v>
      </c>
      <c r="G90" s="199" t="s">
        <v>126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40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121</v>
      </c>
      <c r="AT90" s="207" t="s">
        <v>123</v>
      </c>
      <c r="AU90" s="207" t="s">
        <v>77</v>
      </c>
      <c r="AY90" s="17" t="s">
        <v>122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77</v>
      </c>
      <c r="BK90" s="208">
        <f>ROUND(I90*H90,2)</f>
        <v>0</v>
      </c>
      <c r="BL90" s="17" t="s">
        <v>121</v>
      </c>
      <c r="BM90" s="207" t="s">
        <v>143</v>
      </c>
    </row>
    <row r="91" s="2" customFormat="1">
      <c r="A91" s="38"/>
      <c r="B91" s="39"/>
      <c r="C91" s="40"/>
      <c r="D91" s="209" t="s">
        <v>128</v>
      </c>
      <c r="E91" s="40"/>
      <c r="F91" s="210" t="s">
        <v>142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77</v>
      </c>
    </row>
    <row r="92" s="2" customFormat="1" ht="16.5" customHeight="1">
      <c r="A92" s="38"/>
      <c r="B92" s="39"/>
      <c r="C92" s="196" t="s">
        <v>144</v>
      </c>
      <c r="D92" s="196" t="s">
        <v>123</v>
      </c>
      <c r="E92" s="197" t="s">
        <v>145</v>
      </c>
      <c r="F92" s="198" t="s">
        <v>146</v>
      </c>
      <c r="G92" s="199" t="s">
        <v>126</v>
      </c>
      <c r="H92" s="200">
        <v>1</v>
      </c>
      <c r="I92" s="201"/>
      <c r="J92" s="202">
        <f>ROUND(I92*H92,2)</f>
        <v>0</v>
      </c>
      <c r="K92" s="198" t="s">
        <v>19</v>
      </c>
      <c r="L92" s="44"/>
      <c r="M92" s="203" t="s">
        <v>19</v>
      </c>
      <c r="N92" s="204" t="s">
        <v>40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121</v>
      </c>
      <c r="AT92" s="207" t="s">
        <v>123</v>
      </c>
      <c r="AU92" s="207" t="s">
        <v>77</v>
      </c>
      <c r="AY92" s="17" t="s">
        <v>122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77</v>
      </c>
      <c r="BK92" s="208">
        <f>ROUND(I92*H92,2)</f>
        <v>0</v>
      </c>
      <c r="BL92" s="17" t="s">
        <v>121</v>
      </c>
      <c r="BM92" s="207" t="s">
        <v>147</v>
      </c>
    </row>
    <row r="93" s="2" customFormat="1">
      <c r="A93" s="38"/>
      <c r="B93" s="39"/>
      <c r="C93" s="40"/>
      <c r="D93" s="209" t="s">
        <v>128</v>
      </c>
      <c r="E93" s="40"/>
      <c r="F93" s="210" t="s">
        <v>146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77</v>
      </c>
    </row>
    <row r="94" s="2" customFormat="1" ht="16.5" customHeight="1">
      <c r="A94" s="38"/>
      <c r="B94" s="39"/>
      <c r="C94" s="196" t="s">
        <v>148</v>
      </c>
      <c r="D94" s="196" t="s">
        <v>123</v>
      </c>
      <c r="E94" s="197" t="s">
        <v>149</v>
      </c>
      <c r="F94" s="198" t="s">
        <v>150</v>
      </c>
      <c r="G94" s="199" t="s">
        <v>126</v>
      </c>
      <c r="H94" s="200">
        <v>1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40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121</v>
      </c>
      <c r="AT94" s="207" t="s">
        <v>123</v>
      </c>
      <c r="AU94" s="207" t="s">
        <v>77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77</v>
      </c>
      <c r="BK94" s="208">
        <f>ROUND(I94*H94,2)</f>
        <v>0</v>
      </c>
      <c r="BL94" s="17" t="s">
        <v>121</v>
      </c>
      <c r="BM94" s="207" t="s">
        <v>151</v>
      </c>
    </row>
    <row r="95" s="2" customFormat="1">
      <c r="A95" s="38"/>
      <c r="B95" s="39"/>
      <c r="C95" s="40"/>
      <c r="D95" s="209" t="s">
        <v>128</v>
      </c>
      <c r="E95" s="40"/>
      <c r="F95" s="210" t="s">
        <v>150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77</v>
      </c>
    </row>
    <row r="96" s="2" customFormat="1" ht="16.5" customHeight="1">
      <c r="A96" s="38"/>
      <c r="B96" s="39"/>
      <c r="C96" s="196" t="s">
        <v>152</v>
      </c>
      <c r="D96" s="196" t="s">
        <v>123</v>
      </c>
      <c r="E96" s="197" t="s">
        <v>153</v>
      </c>
      <c r="F96" s="198" t="s">
        <v>154</v>
      </c>
      <c r="G96" s="199" t="s">
        <v>126</v>
      </c>
      <c r="H96" s="200">
        <v>1</v>
      </c>
      <c r="I96" s="201"/>
      <c r="J96" s="202">
        <f>ROUND(I96*H96,2)</f>
        <v>0</v>
      </c>
      <c r="K96" s="198" t="s">
        <v>19</v>
      </c>
      <c r="L96" s="44"/>
      <c r="M96" s="203" t="s">
        <v>19</v>
      </c>
      <c r="N96" s="204" t="s">
        <v>40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121</v>
      </c>
      <c r="AT96" s="207" t="s">
        <v>123</v>
      </c>
      <c r="AU96" s="207" t="s">
        <v>77</v>
      </c>
      <c r="AY96" s="17" t="s">
        <v>122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77</v>
      </c>
      <c r="BK96" s="208">
        <f>ROUND(I96*H96,2)</f>
        <v>0</v>
      </c>
      <c r="BL96" s="17" t="s">
        <v>121</v>
      </c>
      <c r="BM96" s="207" t="s">
        <v>155</v>
      </c>
    </row>
    <row r="97" s="2" customFormat="1">
      <c r="A97" s="38"/>
      <c r="B97" s="39"/>
      <c r="C97" s="40"/>
      <c r="D97" s="209" t="s">
        <v>128</v>
      </c>
      <c r="E97" s="40"/>
      <c r="F97" s="210" t="s">
        <v>154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77</v>
      </c>
    </row>
    <row r="98" s="2" customFormat="1">
      <c r="A98" s="38"/>
      <c r="B98" s="39"/>
      <c r="C98" s="196" t="s">
        <v>156</v>
      </c>
      <c r="D98" s="196" t="s">
        <v>123</v>
      </c>
      <c r="E98" s="197" t="s">
        <v>157</v>
      </c>
      <c r="F98" s="198" t="s">
        <v>158</v>
      </c>
      <c r="G98" s="199" t="s">
        <v>126</v>
      </c>
      <c r="H98" s="200">
        <v>1</v>
      </c>
      <c r="I98" s="201"/>
      <c r="J98" s="202">
        <f>ROUND(I98*H98,2)</f>
        <v>0</v>
      </c>
      <c r="K98" s="198" t="s">
        <v>19</v>
      </c>
      <c r="L98" s="44"/>
      <c r="M98" s="203" t="s">
        <v>19</v>
      </c>
      <c r="N98" s="204" t="s">
        <v>40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121</v>
      </c>
      <c r="AT98" s="207" t="s">
        <v>123</v>
      </c>
      <c r="AU98" s="207" t="s">
        <v>77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77</v>
      </c>
      <c r="BK98" s="208">
        <f>ROUND(I98*H98,2)</f>
        <v>0</v>
      </c>
      <c r="BL98" s="17" t="s">
        <v>121</v>
      </c>
      <c r="BM98" s="207" t="s">
        <v>159</v>
      </c>
    </row>
    <row r="99" s="2" customFormat="1">
      <c r="A99" s="38"/>
      <c r="B99" s="39"/>
      <c r="C99" s="40"/>
      <c r="D99" s="209" t="s">
        <v>128</v>
      </c>
      <c r="E99" s="40"/>
      <c r="F99" s="210" t="s">
        <v>158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77</v>
      </c>
    </row>
    <row r="100" s="2" customFormat="1" ht="16.5" customHeight="1">
      <c r="A100" s="38"/>
      <c r="B100" s="39"/>
      <c r="C100" s="196" t="s">
        <v>160</v>
      </c>
      <c r="D100" s="196" t="s">
        <v>123</v>
      </c>
      <c r="E100" s="197" t="s">
        <v>161</v>
      </c>
      <c r="F100" s="198" t="s">
        <v>162</v>
      </c>
      <c r="G100" s="199" t="s">
        <v>126</v>
      </c>
      <c r="H100" s="200">
        <v>1</v>
      </c>
      <c r="I100" s="201"/>
      <c r="J100" s="202">
        <f>ROUND(I100*H100,2)</f>
        <v>0</v>
      </c>
      <c r="K100" s="198" t="s">
        <v>19</v>
      </c>
      <c r="L100" s="44"/>
      <c r="M100" s="203" t="s">
        <v>19</v>
      </c>
      <c r="N100" s="204" t="s">
        <v>40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121</v>
      </c>
      <c r="AT100" s="207" t="s">
        <v>123</v>
      </c>
      <c r="AU100" s="207" t="s">
        <v>77</v>
      </c>
      <c r="AY100" s="17" t="s">
        <v>122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77</v>
      </c>
      <c r="BK100" s="208">
        <f>ROUND(I100*H100,2)</f>
        <v>0</v>
      </c>
      <c r="BL100" s="17" t="s">
        <v>121</v>
      </c>
      <c r="BM100" s="207" t="s">
        <v>163</v>
      </c>
    </row>
    <row r="101" s="2" customFormat="1">
      <c r="A101" s="38"/>
      <c r="B101" s="39"/>
      <c r="C101" s="40"/>
      <c r="D101" s="209" t="s">
        <v>128</v>
      </c>
      <c r="E101" s="40"/>
      <c r="F101" s="210" t="s">
        <v>164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77</v>
      </c>
    </row>
    <row r="102" s="2" customFormat="1" ht="16.5" customHeight="1">
      <c r="A102" s="38"/>
      <c r="B102" s="39"/>
      <c r="C102" s="196" t="s">
        <v>165</v>
      </c>
      <c r="D102" s="196" t="s">
        <v>123</v>
      </c>
      <c r="E102" s="197" t="s">
        <v>166</v>
      </c>
      <c r="F102" s="198" t="s">
        <v>167</v>
      </c>
      <c r="G102" s="199" t="s">
        <v>126</v>
      </c>
      <c r="H102" s="200">
        <v>1</v>
      </c>
      <c r="I102" s="201"/>
      <c r="J102" s="202">
        <f>ROUND(I102*H102,2)</f>
        <v>0</v>
      </c>
      <c r="K102" s="198" t="s">
        <v>19</v>
      </c>
      <c r="L102" s="44"/>
      <c r="M102" s="203" t="s">
        <v>19</v>
      </c>
      <c r="N102" s="204" t="s">
        <v>40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121</v>
      </c>
      <c r="AT102" s="207" t="s">
        <v>123</v>
      </c>
      <c r="AU102" s="207" t="s">
        <v>77</v>
      </c>
      <c r="AY102" s="17" t="s">
        <v>122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77</v>
      </c>
      <c r="BK102" s="208">
        <f>ROUND(I102*H102,2)</f>
        <v>0</v>
      </c>
      <c r="BL102" s="17" t="s">
        <v>121</v>
      </c>
      <c r="BM102" s="207" t="s">
        <v>168</v>
      </c>
    </row>
    <row r="103" s="2" customFormat="1">
      <c r="A103" s="38"/>
      <c r="B103" s="39"/>
      <c r="C103" s="40"/>
      <c r="D103" s="209" t="s">
        <v>128</v>
      </c>
      <c r="E103" s="40"/>
      <c r="F103" s="210" t="s">
        <v>167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77</v>
      </c>
    </row>
    <row r="104" s="2" customFormat="1">
      <c r="A104" s="38"/>
      <c r="B104" s="39"/>
      <c r="C104" s="196" t="s">
        <v>169</v>
      </c>
      <c r="D104" s="196" t="s">
        <v>123</v>
      </c>
      <c r="E104" s="197" t="s">
        <v>170</v>
      </c>
      <c r="F104" s="198" t="s">
        <v>171</v>
      </c>
      <c r="G104" s="199" t="s">
        <v>126</v>
      </c>
      <c r="H104" s="200">
        <v>1</v>
      </c>
      <c r="I104" s="201"/>
      <c r="J104" s="202">
        <f>ROUND(I104*H104,2)</f>
        <v>0</v>
      </c>
      <c r="K104" s="198" t="s">
        <v>19</v>
      </c>
      <c r="L104" s="44"/>
      <c r="M104" s="203" t="s">
        <v>19</v>
      </c>
      <c r="N104" s="204" t="s">
        <v>40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121</v>
      </c>
      <c r="AT104" s="207" t="s">
        <v>123</v>
      </c>
      <c r="AU104" s="207" t="s">
        <v>77</v>
      </c>
      <c r="AY104" s="17" t="s">
        <v>122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77</v>
      </c>
      <c r="BK104" s="208">
        <f>ROUND(I104*H104,2)</f>
        <v>0</v>
      </c>
      <c r="BL104" s="17" t="s">
        <v>121</v>
      </c>
      <c r="BM104" s="207" t="s">
        <v>172</v>
      </c>
    </row>
    <row r="105" s="2" customFormat="1">
      <c r="A105" s="38"/>
      <c r="B105" s="39"/>
      <c r="C105" s="40"/>
      <c r="D105" s="209" t="s">
        <v>128</v>
      </c>
      <c r="E105" s="40"/>
      <c r="F105" s="210" t="s">
        <v>173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77</v>
      </c>
    </row>
    <row r="106" s="2" customFormat="1" ht="16.5" customHeight="1">
      <c r="A106" s="38"/>
      <c r="B106" s="39"/>
      <c r="C106" s="196" t="s">
        <v>174</v>
      </c>
      <c r="D106" s="196" t="s">
        <v>123</v>
      </c>
      <c r="E106" s="197" t="s">
        <v>175</v>
      </c>
      <c r="F106" s="198" t="s">
        <v>176</v>
      </c>
      <c r="G106" s="199" t="s">
        <v>126</v>
      </c>
      <c r="H106" s="200">
        <v>1</v>
      </c>
      <c r="I106" s="201"/>
      <c r="J106" s="202">
        <f>ROUND(I106*H106,2)</f>
        <v>0</v>
      </c>
      <c r="K106" s="198" t="s">
        <v>19</v>
      </c>
      <c r="L106" s="44"/>
      <c r="M106" s="203" t="s">
        <v>19</v>
      </c>
      <c r="N106" s="204" t="s">
        <v>40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121</v>
      </c>
      <c r="AT106" s="207" t="s">
        <v>123</v>
      </c>
      <c r="AU106" s="207" t="s">
        <v>77</v>
      </c>
      <c r="AY106" s="17" t="s">
        <v>122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77</v>
      </c>
      <c r="BK106" s="208">
        <f>ROUND(I106*H106,2)</f>
        <v>0</v>
      </c>
      <c r="BL106" s="17" t="s">
        <v>121</v>
      </c>
      <c r="BM106" s="207" t="s">
        <v>177</v>
      </c>
    </row>
    <row r="107" s="2" customFormat="1">
      <c r="A107" s="38"/>
      <c r="B107" s="39"/>
      <c r="C107" s="40"/>
      <c r="D107" s="209" t="s">
        <v>128</v>
      </c>
      <c r="E107" s="40"/>
      <c r="F107" s="210" t="s">
        <v>176</v>
      </c>
      <c r="G107" s="40"/>
      <c r="H107" s="40"/>
      <c r="I107" s="211"/>
      <c r="J107" s="40"/>
      <c r="K107" s="40"/>
      <c r="L107" s="44"/>
      <c r="M107" s="212"/>
      <c r="N107" s="21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77</v>
      </c>
    </row>
    <row r="108" s="2" customFormat="1" ht="16.5" customHeight="1">
      <c r="A108" s="38"/>
      <c r="B108" s="39"/>
      <c r="C108" s="196" t="s">
        <v>178</v>
      </c>
      <c r="D108" s="196" t="s">
        <v>123</v>
      </c>
      <c r="E108" s="197" t="s">
        <v>179</v>
      </c>
      <c r="F108" s="198" t="s">
        <v>180</v>
      </c>
      <c r="G108" s="199" t="s">
        <v>126</v>
      </c>
      <c r="H108" s="200">
        <v>1</v>
      </c>
      <c r="I108" s="201"/>
      <c r="J108" s="202">
        <f>ROUND(I108*H108,2)</f>
        <v>0</v>
      </c>
      <c r="K108" s="198" t="s">
        <v>19</v>
      </c>
      <c r="L108" s="44"/>
      <c r="M108" s="203" t="s">
        <v>19</v>
      </c>
      <c r="N108" s="204" t="s">
        <v>40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121</v>
      </c>
      <c r="AT108" s="207" t="s">
        <v>123</v>
      </c>
      <c r="AU108" s="207" t="s">
        <v>77</v>
      </c>
      <c r="AY108" s="17" t="s">
        <v>122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77</v>
      </c>
      <c r="BK108" s="208">
        <f>ROUND(I108*H108,2)</f>
        <v>0</v>
      </c>
      <c r="BL108" s="17" t="s">
        <v>121</v>
      </c>
      <c r="BM108" s="207" t="s">
        <v>181</v>
      </c>
    </row>
    <row r="109" s="2" customFormat="1">
      <c r="A109" s="38"/>
      <c r="B109" s="39"/>
      <c r="C109" s="40"/>
      <c r="D109" s="209" t="s">
        <v>128</v>
      </c>
      <c r="E109" s="40"/>
      <c r="F109" s="210" t="s">
        <v>182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77</v>
      </c>
    </row>
    <row r="110" s="2" customFormat="1" ht="16.5" customHeight="1">
      <c r="A110" s="38"/>
      <c r="B110" s="39"/>
      <c r="C110" s="196" t="s">
        <v>8</v>
      </c>
      <c r="D110" s="196" t="s">
        <v>123</v>
      </c>
      <c r="E110" s="197" t="s">
        <v>183</v>
      </c>
      <c r="F110" s="198" t="s">
        <v>184</v>
      </c>
      <c r="G110" s="199" t="s">
        <v>185</v>
      </c>
      <c r="H110" s="200">
        <v>15</v>
      </c>
      <c r="I110" s="201"/>
      <c r="J110" s="202">
        <f>ROUND(I110*H110,2)</f>
        <v>0</v>
      </c>
      <c r="K110" s="198" t="s">
        <v>19</v>
      </c>
      <c r="L110" s="44"/>
      <c r="M110" s="203" t="s">
        <v>19</v>
      </c>
      <c r="N110" s="204" t="s">
        <v>40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121</v>
      </c>
      <c r="AT110" s="207" t="s">
        <v>123</v>
      </c>
      <c r="AU110" s="207" t="s">
        <v>77</v>
      </c>
      <c r="AY110" s="17" t="s">
        <v>122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77</v>
      </c>
      <c r="BK110" s="208">
        <f>ROUND(I110*H110,2)</f>
        <v>0</v>
      </c>
      <c r="BL110" s="17" t="s">
        <v>121</v>
      </c>
      <c r="BM110" s="207" t="s">
        <v>186</v>
      </c>
    </row>
    <row r="111" s="2" customFormat="1">
      <c r="A111" s="38"/>
      <c r="B111" s="39"/>
      <c r="C111" s="40"/>
      <c r="D111" s="209" t="s">
        <v>128</v>
      </c>
      <c r="E111" s="40"/>
      <c r="F111" s="210" t="s">
        <v>184</v>
      </c>
      <c r="G111" s="40"/>
      <c r="H111" s="40"/>
      <c r="I111" s="211"/>
      <c r="J111" s="40"/>
      <c r="K111" s="40"/>
      <c r="L111" s="44"/>
      <c r="M111" s="212"/>
      <c r="N111" s="213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77</v>
      </c>
    </row>
    <row r="112" s="2" customFormat="1" ht="16.5" customHeight="1">
      <c r="A112" s="38"/>
      <c r="B112" s="39"/>
      <c r="C112" s="196" t="s">
        <v>187</v>
      </c>
      <c r="D112" s="196" t="s">
        <v>123</v>
      </c>
      <c r="E112" s="197" t="s">
        <v>188</v>
      </c>
      <c r="F112" s="198" t="s">
        <v>189</v>
      </c>
      <c r="G112" s="199" t="s">
        <v>185</v>
      </c>
      <c r="H112" s="200">
        <v>15</v>
      </c>
      <c r="I112" s="201"/>
      <c r="J112" s="202">
        <f>ROUND(I112*H112,2)</f>
        <v>0</v>
      </c>
      <c r="K112" s="198" t="s">
        <v>19</v>
      </c>
      <c r="L112" s="44"/>
      <c r="M112" s="203" t="s">
        <v>19</v>
      </c>
      <c r="N112" s="204" t="s">
        <v>40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121</v>
      </c>
      <c r="AT112" s="207" t="s">
        <v>123</v>
      </c>
      <c r="AU112" s="207" t="s">
        <v>77</v>
      </c>
      <c r="AY112" s="17" t="s">
        <v>122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77</v>
      </c>
      <c r="BK112" s="208">
        <f>ROUND(I112*H112,2)</f>
        <v>0</v>
      </c>
      <c r="BL112" s="17" t="s">
        <v>121</v>
      </c>
      <c r="BM112" s="207" t="s">
        <v>190</v>
      </c>
    </row>
    <row r="113" s="2" customFormat="1">
      <c r="A113" s="38"/>
      <c r="B113" s="39"/>
      <c r="C113" s="40"/>
      <c r="D113" s="209" t="s">
        <v>128</v>
      </c>
      <c r="E113" s="40"/>
      <c r="F113" s="210" t="s">
        <v>189</v>
      </c>
      <c r="G113" s="40"/>
      <c r="H113" s="40"/>
      <c r="I113" s="211"/>
      <c r="J113" s="40"/>
      <c r="K113" s="40"/>
      <c r="L113" s="44"/>
      <c r="M113" s="212"/>
      <c r="N113" s="21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77</v>
      </c>
    </row>
    <row r="114" s="2" customFormat="1" ht="16.5" customHeight="1">
      <c r="A114" s="38"/>
      <c r="B114" s="39"/>
      <c r="C114" s="196" t="s">
        <v>191</v>
      </c>
      <c r="D114" s="196" t="s">
        <v>123</v>
      </c>
      <c r="E114" s="197" t="s">
        <v>192</v>
      </c>
      <c r="F114" s="198" t="s">
        <v>193</v>
      </c>
      <c r="G114" s="199" t="s">
        <v>185</v>
      </c>
      <c r="H114" s="200">
        <v>1</v>
      </c>
      <c r="I114" s="201"/>
      <c r="J114" s="202">
        <f>ROUND(I114*H114,2)</f>
        <v>0</v>
      </c>
      <c r="K114" s="198" t="s">
        <v>19</v>
      </c>
      <c r="L114" s="44"/>
      <c r="M114" s="203" t="s">
        <v>19</v>
      </c>
      <c r="N114" s="204" t="s">
        <v>40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121</v>
      </c>
      <c r="AT114" s="207" t="s">
        <v>123</v>
      </c>
      <c r="AU114" s="207" t="s">
        <v>77</v>
      </c>
      <c r="AY114" s="17" t="s">
        <v>122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77</v>
      </c>
      <c r="BK114" s="208">
        <f>ROUND(I114*H114,2)</f>
        <v>0</v>
      </c>
      <c r="BL114" s="17" t="s">
        <v>121</v>
      </c>
      <c r="BM114" s="207" t="s">
        <v>194</v>
      </c>
    </row>
    <row r="115" s="2" customFormat="1">
      <c r="A115" s="38"/>
      <c r="B115" s="39"/>
      <c r="C115" s="40"/>
      <c r="D115" s="209" t="s">
        <v>128</v>
      </c>
      <c r="E115" s="40"/>
      <c r="F115" s="210" t="s">
        <v>193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77</v>
      </c>
    </row>
    <row r="116" s="2" customFormat="1" ht="16.5" customHeight="1">
      <c r="A116" s="38"/>
      <c r="B116" s="39"/>
      <c r="C116" s="196" t="s">
        <v>195</v>
      </c>
      <c r="D116" s="196" t="s">
        <v>123</v>
      </c>
      <c r="E116" s="197" t="s">
        <v>196</v>
      </c>
      <c r="F116" s="198" t="s">
        <v>197</v>
      </c>
      <c r="G116" s="199" t="s">
        <v>185</v>
      </c>
      <c r="H116" s="200">
        <v>1</v>
      </c>
      <c r="I116" s="201"/>
      <c r="J116" s="202">
        <f>ROUND(I116*H116,2)</f>
        <v>0</v>
      </c>
      <c r="K116" s="198" t="s">
        <v>19</v>
      </c>
      <c r="L116" s="44"/>
      <c r="M116" s="203" t="s">
        <v>19</v>
      </c>
      <c r="N116" s="204" t="s">
        <v>40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121</v>
      </c>
      <c r="AT116" s="207" t="s">
        <v>123</v>
      </c>
      <c r="AU116" s="207" t="s">
        <v>77</v>
      </c>
      <c r="AY116" s="17" t="s">
        <v>122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77</v>
      </c>
      <c r="BK116" s="208">
        <f>ROUND(I116*H116,2)</f>
        <v>0</v>
      </c>
      <c r="BL116" s="17" t="s">
        <v>121</v>
      </c>
      <c r="BM116" s="207" t="s">
        <v>198</v>
      </c>
    </row>
    <row r="117" s="2" customFormat="1">
      <c r="A117" s="38"/>
      <c r="B117" s="39"/>
      <c r="C117" s="40"/>
      <c r="D117" s="209" t="s">
        <v>128</v>
      </c>
      <c r="E117" s="40"/>
      <c r="F117" s="210" t="s">
        <v>197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77</v>
      </c>
    </row>
    <row r="118" s="2" customFormat="1" ht="16.5" customHeight="1">
      <c r="A118" s="38"/>
      <c r="B118" s="39"/>
      <c r="C118" s="196" t="s">
        <v>7</v>
      </c>
      <c r="D118" s="196" t="s">
        <v>123</v>
      </c>
      <c r="E118" s="197" t="s">
        <v>199</v>
      </c>
      <c r="F118" s="198" t="s">
        <v>200</v>
      </c>
      <c r="G118" s="199" t="s">
        <v>185</v>
      </c>
      <c r="H118" s="200">
        <v>1</v>
      </c>
      <c r="I118" s="201"/>
      <c r="J118" s="202">
        <f>ROUND(I118*H118,2)</f>
        <v>0</v>
      </c>
      <c r="K118" s="198" t="s">
        <v>19</v>
      </c>
      <c r="L118" s="44"/>
      <c r="M118" s="203" t="s">
        <v>19</v>
      </c>
      <c r="N118" s="204" t="s">
        <v>40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121</v>
      </c>
      <c r="AT118" s="207" t="s">
        <v>123</v>
      </c>
      <c r="AU118" s="207" t="s">
        <v>77</v>
      </c>
      <c r="AY118" s="17" t="s">
        <v>122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77</v>
      </c>
      <c r="BK118" s="208">
        <f>ROUND(I118*H118,2)</f>
        <v>0</v>
      </c>
      <c r="BL118" s="17" t="s">
        <v>121</v>
      </c>
      <c r="BM118" s="207" t="s">
        <v>201</v>
      </c>
    </row>
    <row r="119" s="2" customFormat="1">
      <c r="A119" s="38"/>
      <c r="B119" s="39"/>
      <c r="C119" s="40"/>
      <c r="D119" s="209" t="s">
        <v>128</v>
      </c>
      <c r="E119" s="40"/>
      <c r="F119" s="210" t="s">
        <v>200</v>
      </c>
      <c r="G119" s="40"/>
      <c r="H119" s="40"/>
      <c r="I119" s="211"/>
      <c r="J119" s="40"/>
      <c r="K119" s="40"/>
      <c r="L119" s="44"/>
      <c r="M119" s="214"/>
      <c r="N119" s="215"/>
      <c r="O119" s="216"/>
      <c r="P119" s="216"/>
      <c r="Q119" s="216"/>
      <c r="R119" s="216"/>
      <c r="S119" s="216"/>
      <c r="T119" s="217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77</v>
      </c>
    </row>
    <row r="120" s="2" customFormat="1" ht="6.96" customHeight="1">
      <c r="A120" s="38"/>
      <c r="B120" s="59"/>
      <c r="C120" s="60"/>
      <c r="D120" s="60"/>
      <c r="E120" s="60"/>
      <c r="F120" s="60"/>
      <c r="G120" s="60"/>
      <c r="H120" s="60"/>
      <c r="I120" s="60"/>
      <c r="J120" s="60"/>
      <c r="K120" s="60"/>
      <c r="L120" s="44"/>
      <c r="M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</sheetData>
  <sheetProtection sheet="1" autoFilter="0" formatColumns="0" formatRows="0" objects="1" scenarios="1" spinCount="100000" saltValue="1A2MVy88aWx5XYSR7RqhxYCUeOJcm3uI2DHcNbU1tcPUTz0PloloF/EyA58/LcRwhOmYg/sD0KOQrz/1F63pQA==" hashValue="0lFzXBYwbZSbiuBfo0ZyUTUqvU5hupYMTiCiYaldezykUZLCSQC+1JdyoGcgM0SoTHJg8bUbbLRPsIvZCX0T+Q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ROUND((SUM(BE84:BE227)),  2)</f>
        <v>0</v>
      </c>
      <c r="G33" s="38"/>
      <c r="H33" s="38"/>
      <c r="I33" s="148">
        <v>0.20999999999999999</v>
      </c>
      <c r="J33" s="147">
        <f>ROUND(((SUM(BE84:BE227))*I33),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ROUND((SUM(BF84:BF227)),  2)</f>
        <v>0</v>
      </c>
      <c r="G34" s="38"/>
      <c r="H34" s="38"/>
      <c r="I34" s="148">
        <v>0.14999999999999999</v>
      </c>
      <c r="J34" s="147">
        <f>ROUND(((SUM(BF84:BF227))*I34),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ROUND((SUM(BG84:BG227)),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ROUND((SUM(BH84:BH227)),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ROUND((SUM(BI84:BI227)),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01.1 - Hráz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J86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205</v>
      </c>
      <c r="E62" s="221"/>
      <c r="F62" s="221"/>
      <c r="G62" s="221"/>
      <c r="H62" s="221"/>
      <c r="I62" s="221"/>
      <c r="J62" s="222">
        <f>J201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206</v>
      </c>
      <c r="E63" s="221"/>
      <c r="F63" s="221"/>
      <c r="G63" s="221"/>
      <c r="H63" s="221"/>
      <c r="I63" s="221"/>
      <c r="J63" s="222">
        <f>J218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207</v>
      </c>
      <c r="E64" s="221"/>
      <c r="F64" s="221"/>
      <c r="G64" s="221"/>
      <c r="H64" s="221"/>
      <c r="I64" s="221"/>
      <c r="J64" s="222">
        <f>J225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Ochranná nádrž N06 k.ú. Hovorany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01.1 - Hráz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 xml:space="preserve"> </v>
      </c>
      <c r="G78" s="40"/>
      <c r="H78" s="40"/>
      <c r="I78" s="32" t="s">
        <v>23</v>
      </c>
      <c r="J78" s="72" t="str">
        <f>IF(J12="","",J12)</f>
        <v>24. 1. 2019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30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28</v>
      </c>
      <c r="D81" s="40"/>
      <c r="E81" s="40"/>
      <c r="F81" s="27" t="str">
        <f>IF(E18="","",E18)</f>
        <v>Vyplň údaj</v>
      </c>
      <c r="G81" s="40"/>
      <c r="H81" s="40"/>
      <c r="I81" s="32" t="s">
        <v>32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107</v>
      </c>
      <c r="D83" s="174" t="s">
        <v>54</v>
      </c>
      <c r="E83" s="174" t="s">
        <v>50</v>
      </c>
      <c r="F83" s="174" t="s">
        <v>51</v>
      </c>
      <c r="G83" s="174" t="s">
        <v>108</v>
      </c>
      <c r="H83" s="174" t="s">
        <v>109</v>
      </c>
      <c r="I83" s="174" t="s">
        <v>110</v>
      </c>
      <c r="J83" s="174" t="s">
        <v>103</v>
      </c>
      <c r="K83" s="175" t="s">
        <v>111</v>
      </c>
      <c r="L83" s="176"/>
      <c r="M83" s="92" t="s">
        <v>19</v>
      </c>
      <c r="N83" s="93" t="s">
        <v>39</v>
      </c>
      <c r="O83" s="93" t="s">
        <v>112</v>
      </c>
      <c r="P83" s="93" t="s">
        <v>113</v>
      </c>
      <c r="Q83" s="93" t="s">
        <v>114</v>
      </c>
      <c r="R83" s="93" t="s">
        <v>115</v>
      </c>
      <c r="S83" s="93" t="s">
        <v>116</v>
      </c>
      <c r="T83" s="94" t="s">
        <v>117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118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1946.53829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68</v>
      </c>
      <c r="AU84" s="17" t="s">
        <v>104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68</v>
      </c>
      <c r="E85" s="185" t="s">
        <v>208</v>
      </c>
      <c r="F85" s="185" t="s">
        <v>209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P86+P201+P218+P225</f>
        <v>0</v>
      </c>
      <c r="Q85" s="190"/>
      <c r="R85" s="191">
        <f>R86+R201+R218+R225</f>
        <v>1946.53829</v>
      </c>
      <c r="S85" s="190"/>
      <c r="T85" s="192">
        <f>T86+T201+T218+T225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77</v>
      </c>
      <c r="AT85" s="194" t="s">
        <v>68</v>
      </c>
      <c r="AU85" s="194" t="s">
        <v>69</v>
      </c>
      <c r="AY85" s="193" t="s">
        <v>122</v>
      </c>
      <c r="BK85" s="195">
        <f>BK86+BK201+BK218+BK225</f>
        <v>0</v>
      </c>
    </row>
    <row r="86" s="11" customFormat="1" ht="22.8" customHeight="1">
      <c r="A86" s="11"/>
      <c r="B86" s="182"/>
      <c r="C86" s="183"/>
      <c r="D86" s="184" t="s">
        <v>68</v>
      </c>
      <c r="E86" s="224" t="s">
        <v>77</v>
      </c>
      <c r="F86" s="224" t="s">
        <v>210</v>
      </c>
      <c r="G86" s="183"/>
      <c r="H86" s="183"/>
      <c r="I86" s="186"/>
      <c r="J86" s="225">
        <f>BK86</f>
        <v>0</v>
      </c>
      <c r="K86" s="183"/>
      <c r="L86" s="188"/>
      <c r="M86" s="189"/>
      <c r="N86" s="190"/>
      <c r="O86" s="190"/>
      <c r="P86" s="191">
        <f>SUM(P87:P200)</f>
        <v>0</v>
      </c>
      <c r="Q86" s="190"/>
      <c r="R86" s="191">
        <f>SUM(R87:R200)</f>
        <v>1.5296699999999999</v>
      </c>
      <c r="S86" s="190"/>
      <c r="T86" s="192">
        <f>SUM(T87:T200)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77</v>
      </c>
      <c r="AT86" s="194" t="s">
        <v>68</v>
      </c>
      <c r="AU86" s="194" t="s">
        <v>77</v>
      </c>
      <c r="AY86" s="193" t="s">
        <v>122</v>
      </c>
      <c r="BK86" s="195">
        <f>SUM(BK87:BK200)</f>
        <v>0</v>
      </c>
    </row>
    <row r="87" s="2" customFormat="1" ht="16.5" customHeight="1">
      <c r="A87" s="38"/>
      <c r="B87" s="39"/>
      <c r="C87" s="196" t="s">
        <v>77</v>
      </c>
      <c r="D87" s="196" t="s">
        <v>123</v>
      </c>
      <c r="E87" s="197" t="s">
        <v>211</v>
      </c>
      <c r="F87" s="198" t="s">
        <v>212</v>
      </c>
      <c r="G87" s="199" t="s">
        <v>213</v>
      </c>
      <c r="H87" s="200">
        <v>10</v>
      </c>
      <c r="I87" s="201"/>
      <c r="J87" s="202">
        <f>ROUND(I87*H87,2)</f>
        <v>0</v>
      </c>
      <c r="K87" s="198" t="s">
        <v>214</v>
      </c>
      <c r="L87" s="44"/>
      <c r="M87" s="203" t="s">
        <v>19</v>
      </c>
      <c r="N87" s="204" t="s">
        <v>40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121</v>
      </c>
      <c r="AT87" s="207" t="s">
        <v>123</v>
      </c>
      <c r="AU87" s="207" t="s">
        <v>79</v>
      </c>
      <c r="AY87" s="17" t="s">
        <v>122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77</v>
      </c>
      <c r="BK87" s="208">
        <f>ROUND(I87*H87,2)</f>
        <v>0</v>
      </c>
      <c r="BL87" s="17" t="s">
        <v>121</v>
      </c>
      <c r="BM87" s="207" t="s">
        <v>215</v>
      </c>
    </row>
    <row r="88" s="2" customFormat="1">
      <c r="A88" s="38"/>
      <c r="B88" s="39"/>
      <c r="C88" s="40"/>
      <c r="D88" s="209" t="s">
        <v>128</v>
      </c>
      <c r="E88" s="40"/>
      <c r="F88" s="210" t="s">
        <v>216</v>
      </c>
      <c r="G88" s="40"/>
      <c r="H88" s="40"/>
      <c r="I88" s="211"/>
      <c r="J88" s="40"/>
      <c r="K88" s="40"/>
      <c r="L88" s="44"/>
      <c r="M88" s="212"/>
      <c r="N88" s="213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128</v>
      </c>
      <c r="AU88" s="17" t="s">
        <v>79</v>
      </c>
    </row>
    <row r="89" s="2" customFormat="1" ht="16.5" customHeight="1">
      <c r="A89" s="38"/>
      <c r="B89" s="39"/>
      <c r="C89" s="196" t="s">
        <v>79</v>
      </c>
      <c r="D89" s="196" t="s">
        <v>123</v>
      </c>
      <c r="E89" s="197" t="s">
        <v>217</v>
      </c>
      <c r="F89" s="198" t="s">
        <v>218</v>
      </c>
      <c r="G89" s="199" t="s">
        <v>213</v>
      </c>
      <c r="H89" s="200">
        <v>10</v>
      </c>
      <c r="I89" s="201"/>
      <c r="J89" s="202">
        <f>ROUND(I89*H89,2)</f>
        <v>0</v>
      </c>
      <c r="K89" s="198" t="s">
        <v>214</v>
      </c>
      <c r="L89" s="44"/>
      <c r="M89" s="203" t="s">
        <v>19</v>
      </c>
      <c r="N89" s="204" t="s">
        <v>40</v>
      </c>
      <c r="O89" s="84"/>
      <c r="P89" s="205">
        <f>O89*H89</f>
        <v>0</v>
      </c>
      <c r="Q89" s="205">
        <v>9.0000000000000006E-05</v>
      </c>
      <c r="R89" s="205">
        <f>Q89*H89</f>
        <v>0.00090000000000000008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121</v>
      </c>
      <c r="AT89" s="207" t="s">
        <v>123</v>
      </c>
      <c r="AU89" s="207" t="s">
        <v>79</v>
      </c>
      <c r="AY89" s="17" t="s">
        <v>122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77</v>
      </c>
      <c r="BK89" s="208">
        <f>ROUND(I89*H89,2)</f>
        <v>0</v>
      </c>
      <c r="BL89" s="17" t="s">
        <v>121</v>
      </c>
      <c r="BM89" s="207" t="s">
        <v>219</v>
      </c>
    </row>
    <row r="90" s="2" customFormat="1">
      <c r="A90" s="38"/>
      <c r="B90" s="39"/>
      <c r="C90" s="40"/>
      <c r="D90" s="209" t="s">
        <v>128</v>
      </c>
      <c r="E90" s="40"/>
      <c r="F90" s="210" t="s">
        <v>220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128</v>
      </c>
      <c r="AU90" s="17" t="s">
        <v>79</v>
      </c>
    </row>
    <row r="91" s="2" customFormat="1" ht="16.5" customHeight="1">
      <c r="A91" s="38"/>
      <c r="B91" s="39"/>
      <c r="C91" s="196" t="s">
        <v>133</v>
      </c>
      <c r="D91" s="196" t="s">
        <v>123</v>
      </c>
      <c r="E91" s="197" t="s">
        <v>221</v>
      </c>
      <c r="F91" s="198" t="s">
        <v>222</v>
      </c>
      <c r="G91" s="199" t="s">
        <v>223</v>
      </c>
      <c r="H91" s="200">
        <v>30</v>
      </c>
      <c r="I91" s="201"/>
      <c r="J91" s="202">
        <f>ROUND(I91*H91,2)</f>
        <v>0</v>
      </c>
      <c r="K91" s="198" t="s">
        <v>214</v>
      </c>
      <c r="L91" s="44"/>
      <c r="M91" s="203" t="s">
        <v>19</v>
      </c>
      <c r="N91" s="204" t="s">
        <v>40</v>
      </c>
      <c r="O91" s="84"/>
      <c r="P91" s="205">
        <f>O91*H91</f>
        <v>0</v>
      </c>
      <c r="Q91" s="205">
        <v>3.0000000000000001E-05</v>
      </c>
      <c r="R91" s="205">
        <f>Q91*H91</f>
        <v>0.00089999999999999998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121</v>
      </c>
      <c r="AT91" s="207" t="s">
        <v>123</v>
      </c>
      <c r="AU91" s="207" t="s">
        <v>79</v>
      </c>
      <c r="AY91" s="17" t="s">
        <v>122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77</v>
      </c>
      <c r="BK91" s="208">
        <f>ROUND(I91*H91,2)</f>
        <v>0</v>
      </c>
      <c r="BL91" s="17" t="s">
        <v>121</v>
      </c>
      <c r="BM91" s="207" t="s">
        <v>224</v>
      </c>
    </row>
    <row r="92" s="2" customFormat="1">
      <c r="A92" s="38"/>
      <c r="B92" s="39"/>
      <c r="C92" s="40"/>
      <c r="D92" s="209" t="s">
        <v>128</v>
      </c>
      <c r="E92" s="40"/>
      <c r="F92" s="210" t="s">
        <v>225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79</v>
      </c>
    </row>
    <row r="93" s="2" customFormat="1" ht="16.5" customHeight="1">
      <c r="A93" s="38"/>
      <c r="B93" s="39"/>
      <c r="C93" s="196" t="s">
        <v>121</v>
      </c>
      <c r="D93" s="196" t="s">
        <v>123</v>
      </c>
      <c r="E93" s="197" t="s">
        <v>226</v>
      </c>
      <c r="F93" s="198" t="s">
        <v>227</v>
      </c>
      <c r="G93" s="199" t="s">
        <v>228</v>
      </c>
      <c r="H93" s="200">
        <v>20</v>
      </c>
      <c r="I93" s="201"/>
      <c r="J93" s="202">
        <f>ROUND(I93*H93,2)</f>
        <v>0</v>
      </c>
      <c r="K93" s="198" t="s">
        <v>214</v>
      </c>
      <c r="L93" s="44"/>
      <c r="M93" s="203" t="s">
        <v>19</v>
      </c>
      <c r="N93" s="204" t="s">
        <v>40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121</v>
      </c>
      <c r="AT93" s="207" t="s">
        <v>123</v>
      </c>
      <c r="AU93" s="207" t="s">
        <v>79</v>
      </c>
      <c r="AY93" s="17" t="s">
        <v>122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77</v>
      </c>
      <c r="BK93" s="208">
        <f>ROUND(I93*H93,2)</f>
        <v>0</v>
      </c>
      <c r="BL93" s="17" t="s">
        <v>121</v>
      </c>
      <c r="BM93" s="207" t="s">
        <v>229</v>
      </c>
    </row>
    <row r="94" s="2" customFormat="1">
      <c r="A94" s="38"/>
      <c r="B94" s="39"/>
      <c r="C94" s="40"/>
      <c r="D94" s="209" t="s">
        <v>128</v>
      </c>
      <c r="E94" s="40"/>
      <c r="F94" s="210" t="s">
        <v>230</v>
      </c>
      <c r="G94" s="40"/>
      <c r="H94" s="40"/>
      <c r="I94" s="211"/>
      <c r="J94" s="40"/>
      <c r="K94" s="40"/>
      <c r="L94" s="44"/>
      <c r="M94" s="212"/>
      <c r="N94" s="21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128</v>
      </c>
      <c r="AU94" s="17" t="s">
        <v>79</v>
      </c>
    </row>
    <row r="95" s="2" customFormat="1" ht="16.5" customHeight="1">
      <c r="A95" s="38"/>
      <c r="B95" s="39"/>
      <c r="C95" s="196" t="s">
        <v>140</v>
      </c>
      <c r="D95" s="196" t="s">
        <v>123</v>
      </c>
      <c r="E95" s="197" t="s">
        <v>231</v>
      </c>
      <c r="F95" s="198" t="s">
        <v>232</v>
      </c>
      <c r="G95" s="199" t="s">
        <v>233</v>
      </c>
      <c r="H95" s="200">
        <v>3050</v>
      </c>
      <c r="I95" s="201"/>
      <c r="J95" s="202">
        <f>ROUND(I95*H95,2)</f>
        <v>0</v>
      </c>
      <c r="K95" s="198" t="s">
        <v>214</v>
      </c>
      <c r="L95" s="44"/>
      <c r="M95" s="203" t="s">
        <v>19</v>
      </c>
      <c r="N95" s="204" t="s">
        <v>40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121</v>
      </c>
      <c r="AT95" s="207" t="s">
        <v>123</v>
      </c>
      <c r="AU95" s="207" t="s">
        <v>79</v>
      </c>
      <c r="AY95" s="17" t="s">
        <v>122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77</v>
      </c>
      <c r="BK95" s="208">
        <f>ROUND(I95*H95,2)</f>
        <v>0</v>
      </c>
      <c r="BL95" s="17" t="s">
        <v>121</v>
      </c>
      <c r="BM95" s="207" t="s">
        <v>234</v>
      </c>
    </row>
    <row r="96" s="2" customFormat="1">
      <c r="A96" s="38"/>
      <c r="B96" s="39"/>
      <c r="C96" s="40"/>
      <c r="D96" s="209" t="s">
        <v>128</v>
      </c>
      <c r="E96" s="40"/>
      <c r="F96" s="210" t="s">
        <v>235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79</v>
      </c>
    </row>
    <row r="97" s="2" customFormat="1" ht="21.75" customHeight="1">
      <c r="A97" s="38"/>
      <c r="B97" s="39"/>
      <c r="C97" s="196" t="s">
        <v>144</v>
      </c>
      <c r="D97" s="196" t="s">
        <v>123</v>
      </c>
      <c r="E97" s="197" t="s">
        <v>236</v>
      </c>
      <c r="F97" s="198" t="s">
        <v>237</v>
      </c>
      <c r="G97" s="199" t="s">
        <v>238</v>
      </c>
      <c r="H97" s="200">
        <v>250</v>
      </c>
      <c r="I97" s="201"/>
      <c r="J97" s="202">
        <f>ROUND(I97*H97,2)</f>
        <v>0</v>
      </c>
      <c r="K97" s="198" t="s">
        <v>214</v>
      </c>
      <c r="L97" s="44"/>
      <c r="M97" s="203" t="s">
        <v>19</v>
      </c>
      <c r="N97" s="204" t="s">
        <v>40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121</v>
      </c>
      <c r="AT97" s="207" t="s">
        <v>123</v>
      </c>
      <c r="AU97" s="207" t="s">
        <v>79</v>
      </c>
      <c r="AY97" s="17" t="s">
        <v>122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77</v>
      </c>
      <c r="BK97" s="208">
        <f>ROUND(I97*H97,2)</f>
        <v>0</v>
      </c>
      <c r="BL97" s="17" t="s">
        <v>121</v>
      </c>
      <c r="BM97" s="207" t="s">
        <v>239</v>
      </c>
    </row>
    <row r="98" s="2" customFormat="1">
      <c r="A98" s="38"/>
      <c r="B98" s="39"/>
      <c r="C98" s="40"/>
      <c r="D98" s="209" t="s">
        <v>128</v>
      </c>
      <c r="E98" s="40"/>
      <c r="F98" s="210" t="s">
        <v>240</v>
      </c>
      <c r="G98" s="40"/>
      <c r="H98" s="40"/>
      <c r="I98" s="211"/>
      <c r="J98" s="40"/>
      <c r="K98" s="40"/>
      <c r="L98" s="44"/>
      <c r="M98" s="212"/>
      <c r="N98" s="21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79</v>
      </c>
    </row>
    <row r="99" s="13" customFormat="1">
      <c r="A99" s="13"/>
      <c r="B99" s="226"/>
      <c r="C99" s="227"/>
      <c r="D99" s="209" t="s">
        <v>241</v>
      </c>
      <c r="E99" s="228" t="s">
        <v>19</v>
      </c>
      <c r="F99" s="229" t="s">
        <v>242</v>
      </c>
      <c r="G99" s="227"/>
      <c r="H99" s="230">
        <v>250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241</v>
      </c>
      <c r="AU99" s="236" t="s">
        <v>79</v>
      </c>
      <c r="AV99" s="13" t="s">
        <v>79</v>
      </c>
      <c r="AW99" s="13" t="s">
        <v>31</v>
      </c>
      <c r="AX99" s="13" t="s">
        <v>69</v>
      </c>
      <c r="AY99" s="236" t="s">
        <v>122</v>
      </c>
    </row>
    <row r="100" s="14" customFormat="1">
      <c r="A100" s="14"/>
      <c r="B100" s="237"/>
      <c r="C100" s="238"/>
      <c r="D100" s="209" t="s">
        <v>241</v>
      </c>
      <c r="E100" s="239" t="s">
        <v>19</v>
      </c>
      <c r="F100" s="240" t="s">
        <v>243</v>
      </c>
      <c r="G100" s="238"/>
      <c r="H100" s="241">
        <v>250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241</v>
      </c>
      <c r="AU100" s="247" t="s">
        <v>79</v>
      </c>
      <c r="AV100" s="14" t="s">
        <v>121</v>
      </c>
      <c r="AW100" s="14" t="s">
        <v>31</v>
      </c>
      <c r="AX100" s="14" t="s">
        <v>77</v>
      </c>
      <c r="AY100" s="247" t="s">
        <v>122</v>
      </c>
    </row>
    <row r="101" s="2" customFormat="1" ht="21.75" customHeight="1">
      <c r="A101" s="38"/>
      <c r="B101" s="39"/>
      <c r="C101" s="196" t="s">
        <v>148</v>
      </c>
      <c r="D101" s="196" t="s">
        <v>123</v>
      </c>
      <c r="E101" s="197" t="s">
        <v>244</v>
      </c>
      <c r="F101" s="198" t="s">
        <v>245</v>
      </c>
      <c r="G101" s="199" t="s">
        <v>238</v>
      </c>
      <c r="H101" s="200">
        <v>1990</v>
      </c>
      <c r="I101" s="201"/>
      <c r="J101" s="202">
        <f>ROUND(I101*H101,2)</f>
        <v>0</v>
      </c>
      <c r="K101" s="198" t="s">
        <v>214</v>
      </c>
      <c r="L101" s="44"/>
      <c r="M101" s="203" t="s">
        <v>19</v>
      </c>
      <c r="N101" s="204" t="s">
        <v>40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121</v>
      </c>
      <c r="AT101" s="207" t="s">
        <v>123</v>
      </c>
      <c r="AU101" s="207" t="s">
        <v>79</v>
      </c>
      <c r="AY101" s="17" t="s">
        <v>122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77</v>
      </c>
      <c r="BK101" s="208">
        <f>ROUND(I101*H101,2)</f>
        <v>0</v>
      </c>
      <c r="BL101" s="17" t="s">
        <v>121</v>
      </c>
      <c r="BM101" s="207" t="s">
        <v>246</v>
      </c>
    </row>
    <row r="102" s="2" customFormat="1">
      <c r="A102" s="38"/>
      <c r="B102" s="39"/>
      <c r="C102" s="40"/>
      <c r="D102" s="209" t="s">
        <v>128</v>
      </c>
      <c r="E102" s="40"/>
      <c r="F102" s="210" t="s">
        <v>247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128</v>
      </c>
      <c r="AU102" s="17" t="s">
        <v>79</v>
      </c>
    </row>
    <row r="103" s="13" customFormat="1">
      <c r="A103" s="13"/>
      <c r="B103" s="226"/>
      <c r="C103" s="227"/>
      <c r="D103" s="209" t="s">
        <v>241</v>
      </c>
      <c r="E103" s="228" t="s">
        <v>19</v>
      </c>
      <c r="F103" s="229" t="s">
        <v>248</v>
      </c>
      <c r="G103" s="227"/>
      <c r="H103" s="230">
        <v>1990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241</v>
      </c>
      <c r="AU103" s="236" t="s">
        <v>79</v>
      </c>
      <c r="AV103" s="13" t="s">
        <v>79</v>
      </c>
      <c r="AW103" s="13" t="s">
        <v>31</v>
      </c>
      <c r="AX103" s="13" t="s">
        <v>69</v>
      </c>
      <c r="AY103" s="236" t="s">
        <v>122</v>
      </c>
    </row>
    <row r="104" s="14" customFormat="1">
      <c r="A104" s="14"/>
      <c r="B104" s="237"/>
      <c r="C104" s="238"/>
      <c r="D104" s="209" t="s">
        <v>241</v>
      </c>
      <c r="E104" s="239" t="s">
        <v>19</v>
      </c>
      <c r="F104" s="240" t="s">
        <v>243</v>
      </c>
      <c r="G104" s="238"/>
      <c r="H104" s="241">
        <v>1990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241</v>
      </c>
      <c r="AU104" s="247" t="s">
        <v>79</v>
      </c>
      <c r="AV104" s="14" t="s">
        <v>121</v>
      </c>
      <c r="AW104" s="14" t="s">
        <v>31</v>
      </c>
      <c r="AX104" s="14" t="s">
        <v>77</v>
      </c>
      <c r="AY104" s="247" t="s">
        <v>122</v>
      </c>
    </row>
    <row r="105" s="2" customFormat="1" ht="21.75" customHeight="1">
      <c r="A105" s="38"/>
      <c r="B105" s="39"/>
      <c r="C105" s="196" t="s">
        <v>152</v>
      </c>
      <c r="D105" s="196" t="s">
        <v>123</v>
      </c>
      <c r="E105" s="197" t="s">
        <v>249</v>
      </c>
      <c r="F105" s="198" t="s">
        <v>250</v>
      </c>
      <c r="G105" s="199" t="s">
        <v>238</v>
      </c>
      <c r="H105" s="200">
        <v>250</v>
      </c>
      <c r="I105" s="201"/>
      <c r="J105" s="202">
        <f>ROUND(I105*H105,2)</f>
        <v>0</v>
      </c>
      <c r="K105" s="198" t="s">
        <v>214</v>
      </c>
      <c r="L105" s="44"/>
      <c r="M105" s="203" t="s">
        <v>19</v>
      </c>
      <c r="N105" s="204" t="s">
        <v>40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121</v>
      </c>
      <c r="AT105" s="207" t="s">
        <v>123</v>
      </c>
      <c r="AU105" s="207" t="s">
        <v>79</v>
      </c>
      <c r="AY105" s="17" t="s">
        <v>122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77</v>
      </c>
      <c r="BK105" s="208">
        <f>ROUND(I105*H105,2)</f>
        <v>0</v>
      </c>
      <c r="BL105" s="17" t="s">
        <v>121</v>
      </c>
      <c r="BM105" s="207" t="s">
        <v>251</v>
      </c>
    </row>
    <row r="106" s="2" customFormat="1">
      <c r="A106" s="38"/>
      <c r="B106" s="39"/>
      <c r="C106" s="40"/>
      <c r="D106" s="209" t="s">
        <v>128</v>
      </c>
      <c r="E106" s="40"/>
      <c r="F106" s="210" t="s">
        <v>252</v>
      </c>
      <c r="G106" s="40"/>
      <c r="H106" s="40"/>
      <c r="I106" s="211"/>
      <c r="J106" s="40"/>
      <c r="K106" s="40"/>
      <c r="L106" s="44"/>
      <c r="M106" s="212"/>
      <c r="N106" s="21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128</v>
      </c>
      <c r="AU106" s="17" t="s">
        <v>79</v>
      </c>
    </row>
    <row r="107" s="13" customFormat="1">
      <c r="A107" s="13"/>
      <c r="B107" s="226"/>
      <c r="C107" s="227"/>
      <c r="D107" s="209" t="s">
        <v>241</v>
      </c>
      <c r="E107" s="228" t="s">
        <v>19</v>
      </c>
      <c r="F107" s="229" t="s">
        <v>242</v>
      </c>
      <c r="G107" s="227"/>
      <c r="H107" s="230">
        <v>250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241</v>
      </c>
      <c r="AU107" s="236" t="s">
        <v>79</v>
      </c>
      <c r="AV107" s="13" t="s">
        <v>79</v>
      </c>
      <c r="AW107" s="13" t="s">
        <v>31</v>
      </c>
      <c r="AX107" s="13" t="s">
        <v>69</v>
      </c>
      <c r="AY107" s="236" t="s">
        <v>122</v>
      </c>
    </row>
    <row r="108" s="14" customFormat="1">
      <c r="A108" s="14"/>
      <c r="B108" s="237"/>
      <c r="C108" s="238"/>
      <c r="D108" s="209" t="s">
        <v>241</v>
      </c>
      <c r="E108" s="239" t="s">
        <v>19</v>
      </c>
      <c r="F108" s="240" t="s">
        <v>243</v>
      </c>
      <c r="G108" s="238"/>
      <c r="H108" s="241">
        <v>250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241</v>
      </c>
      <c r="AU108" s="247" t="s">
        <v>79</v>
      </c>
      <c r="AV108" s="14" t="s">
        <v>121</v>
      </c>
      <c r="AW108" s="14" t="s">
        <v>31</v>
      </c>
      <c r="AX108" s="14" t="s">
        <v>77</v>
      </c>
      <c r="AY108" s="247" t="s">
        <v>122</v>
      </c>
    </row>
    <row r="109" s="2" customFormat="1" ht="21.75" customHeight="1">
      <c r="A109" s="38"/>
      <c r="B109" s="39"/>
      <c r="C109" s="196" t="s">
        <v>156</v>
      </c>
      <c r="D109" s="196" t="s">
        <v>123</v>
      </c>
      <c r="E109" s="197" t="s">
        <v>253</v>
      </c>
      <c r="F109" s="198" t="s">
        <v>254</v>
      </c>
      <c r="G109" s="199" t="s">
        <v>238</v>
      </c>
      <c r="H109" s="200">
        <v>1990</v>
      </c>
      <c r="I109" s="201"/>
      <c r="J109" s="202">
        <f>ROUND(I109*H109,2)</f>
        <v>0</v>
      </c>
      <c r="K109" s="198" t="s">
        <v>214</v>
      </c>
      <c r="L109" s="44"/>
      <c r="M109" s="203" t="s">
        <v>19</v>
      </c>
      <c r="N109" s="204" t="s">
        <v>40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121</v>
      </c>
      <c r="AT109" s="207" t="s">
        <v>123</v>
      </c>
      <c r="AU109" s="207" t="s">
        <v>79</v>
      </c>
      <c r="AY109" s="17" t="s">
        <v>122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77</v>
      </c>
      <c r="BK109" s="208">
        <f>ROUND(I109*H109,2)</f>
        <v>0</v>
      </c>
      <c r="BL109" s="17" t="s">
        <v>121</v>
      </c>
      <c r="BM109" s="207" t="s">
        <v>255</v>
      </c>
    </row>
    <row r="110" s="2" customFormat="1">
      <c r="A110" s="38"/>
      <c r="B110" s="39"/>
      <c r="C110" s="40"/>
      <c r="D110" s="209" t="s">
        <v>128</v>
      </c>
      <c r="E110" s="40"/>
      <c r="F110" s="210" t="s">
        <v>256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79</v>
      </c>
    </row>
    <row r="111" s="13" customFormat="1">
      <c r="A111" s="13"/>
      <c r="B111" s="226"/>
      <c r="C111" s="227"/>
      <c r="D111" s="209" t="s">
        <v>241</v>
      </c>
      <c r="E111" s="228" t="s">
        <v>19</v>
      </c>
      <c r="F111" s="229" t="s">
        <v>248</v>
      </c>
      <c r="G111" s="227"/>
      <c r="H111" s="230">
        <v>1990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241</v>
      </c>
      <c r="AU111" s="236" t="s">
        <v>79</v>
      </c>
      <c r="AV111" s="13" t="s">
        <v>79</v>
      </c>
      <c r="AW111" s="13" t="s">
        <v>31</v>
      </c>
      <c r="AX111" s="13" t="s">
        <v>69</v>
      </c>
      <c r="AY111" s="236" t="s">
        <v>122</v>
      </c>
    </row>
    <row r="112" s="14" customFormat="1">
      <c r="A112" s="14"/>
      <c r="B112" s="237"/>
      <c r="C112" s="238"/>
      <c r="D112" s="209" t="s">
        <v>241</v>
      </c>
      <c r="E112" s="239" t="s">
        <v>19</v>
      </c>
      <c r="F112" s="240" t="s">
        <v>243</v>
      </c>
      <c r="G112" s="238"/>
      <c r="H112" s="241">
        <v>1990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241</v>
      </c>
      <c r="AU112" s="247" t="s">
        <v>79</v>
      </c>
      <c r="AV112" s="14" t="s">
        <v>121</v>
      </c>
      <c r="AW112" s="14" t="s">
        <v>31</v>
      </c>
      <c r="AX112" s="14" t="s">
        <v>77</v>
      </c>
      <c r="AY112" s="247" t="s">
        <v>122</v>
      </c>
    </row>
    <row r="113" s="2" customFormat="1" ht="16.5" customHeight="1">
      <c r="A113" s="38"/>
      <c r="B113" s="39"/>
      <c r="C113" s="196" t="s">
        <v>160</v>
      </c>
      <c r="D113" s="196" t="s">
        <v>123</v>
      </c>
      <c r="E113" s="197" t="s">
        <v>257</v>
      </c>
      <c r="F113" s="198" t="s">
        <v>258</v>
      </c>
      <c r="G113" s="199" t="s">
        <v>238</v>
      </c>
      <c r="H113" s="200">
        <v>1000</v>
      </c>
      <c r="I113" s="201"/>
      <c r="J113" s="202">
        <f>ROUND(I113*H113,2)</f>
        <v>0</v>
      </c>
      <c r="K113" s="198" t="s">
        <v>214</v>
      </c>
      <c r="L113" s="44"/>
      <c r="M113" s="203" t="s">
        <v>19</v>
      </c>
      <c r="N113" s="204" t="s">
        <v>40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121</v>
      </c>
      <c r="AT113" s="207" t="s">
        <v>123</v>
      </c>
      <c r="AU113" s="207" t="s">
        <v>79</v>
      </c>
      <c r="AY113" s="17" t="s">
        <v>122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77</v>
      </c>
      <c r="BK113" s="208">
        <f>ROUND(I113*H113,2)</f>
        <v>0</v>
      </c>
      <c r="BL113" s="17" t="s">
        <v>121</v>
      </c>
      <c r="BM113" s="207" t="s">
        <v>259</v>
      </c>
    </row>
    <row r="114" s="2" customFormat="1">
      <c r="A114" s="38"/>
      <c r="B114" s="39"/>
      <c r="C114" s="40"/>
      <c r="D114" s="209" t="s">
        <v>128</v>
      </c>
      <c r="E114" s="40"/>
      <c r="F114" s="210" t="s">
        <v>260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79</v>
      </c>
    </row>
    <row r="115" s="13" customFormat="1">
      <c r="A115" s="13"/>
      <c r="B115" s="226"/>
      <c r="C115" s="227"/>
      <c r="D115" s="209" t="s">
        <v>241</v>
      </c>
      <c r="E115" s="228" t="s">
        <v>19</v>
      </c>
      <c r="F115" s="229" t="s">
        <v>261</v>
      </c>
      <c r="G115" s="227"/>
      <c r="H115" s="230">
        <v>500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241</v>
      </c>
      <c r="AU115" s="236" t="s">
        <v>79</v>
      </c>
      <c r="AV115" s="13" t="s">
        <v>79</v>
      </c>
      <c r="AW115" s="13" t="s">
        <v>31</v>
      </c>
      <c r="AX115" s="13" t="s">
        <v>69</v>
      </c>
      <c r="AY115" s="236" t="s">
        <v>122</v>
      </c>
    </row>
    <row r="116" s="13" customFormat="1">
      <c r="A116" s="13"/>
      <c r="B116" s="226"/>
      <c r="C116" s="227"/>
      <c r="D116" s="209" t="s">
        <v>241</v>
      </c>
      <c r="E116" s="228" t="s">
        <v>19</v>
      </c>
      <c r="F116" s="229" t="s">
        <v>262</v>
      </c>
      <c r="G116" s="227"/>
      <c r="H116" s="230">
        <v>250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241</v>
      </c>
      <c r="AU116" s="236" t="s">
        <v>79</v>
      </c>
      <c r="AV116" s="13" t="s">
        <v>79</v>
      </c>
      <c r="AW116" s="13" t="s">
        <v>31</v>
      </c>
      <c r="AX116" s="13" t="s">
        <v>69</v>
      </c>
      <c r="AY116" s="236" t="s">
        <v>122</v>
      </c>
    </row>
    <row r="117" s="13" customFormat="1">
      <c r="A117" s="13"/>
      <c r="B117" s="226"/>
      <c r="C117" s="227"/>
      <c r="D117" s="209" t="s">
        <v>241</v>
      </c>
      <c r="E117" s="228" t="s">
        <v>19</v>
      </c>
      <c r="F117" s="229" t="s">
        <v>263</v>
      </c>
      <c r="G117" s="227"/>
      <c r="H117" s="230">
        <v>250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241</v>
      </c>
      <c r="AU117" s="236" t="s">
        <v>79</v>
      </c>
      <c r="AV117" s="13" t="s">
        <v>79</v>
      </c>
      <c r="AW117" s="13" t="s">
        <v>31</v>
      </c>
      <c r="AX117" s="13" t="s">
        <v>69</v>
      </c>
      <c r="AY117" s="236" t="s">
        <v>122</v>
      </c>
    </row>
    <row r="118" s="14" customFormat="1">
      <c r="A118" s="14"/>
      <c r="B118" s="237"/>
      <c r="C118" s="238"/>
      <c r="D118" s="209" t="s">
        <v>241</v>
      </c>
      <c r="E118" s="239" t="s">
        <v>19</v>
      </c>
      <c r="F118" s="240" t="s">
        <v>243</v>
      </c>
      <c r="G118" s="238"/>
      <c r="H118" s="241">
        <v>1000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241</v>
      </c>
      <c r="AU118" s="247" t="s">
        <v>79</v>
      </c>
      <c r="AV118" s="14" t="s">
        <v>121</v>
      </c>
      <c r="AW118" s="14" t="s">
        <v>31</v>
      </c>
      <c r="AX118" s="14" t="s">
        <v>77</v>
      </c>
      <c r="AY118" s="247" t="s">
        <v>122</v>
      </c>
    </row>
    <row r="119" s="2" customFormat="1" ht="16.5" customHeight="1">
      <c r="A119" s="38"/>
      <c r="B119" s="39"/>
      <c r="C119" s="196" t="s">
        <v>165</v>
      </c>
      <c r="D119" s="196" t="s">
        <v>123</v>
      </c>
      <c r="E119" s="197" t="s">
        <v>264</v>
      </c>
      <c r="F119" s="198" t="s">
        <v>265</v>
      </c>
      <c r="G119" s="199" t="s">
        <v>238</v>
      </c>
      <c r="H119" s="200">
        <v>3980</v>
      </c>
      <c r="I119" s="201"/>
      <c r="J119" s="202">
        <f>ROUND(I119*H119,2)</f>
        <v>0</v>
      </c>
      <c r="K119" s="198" t="s">
        <v>214</v>
      </c>
      <c r="L119" s="44"/>
      <c r="M119" s="203" t="s">
        <v>19</v>
      </c>
      <c r="N119" s="204" t="s">
        <v>40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121</v>
      </c>
      <c r="AT119" s="207" t="s">
        <v>123</v>
      </c>
      <c r="AU119" s="207" t="s">
        <v>79</v>
      </c>
      <c r="AY119" s="17" t="s">
        <v>122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77</v>
      </c>
      <c r="BK119" s="208">
        <f>ROUND(I119*H119,2)</f>
        <v>0</v>
      </c>
      <c r="BL119" s="17" t="s">
        <v>121</v>
      </c>
      <c r="BM119" s="207" t="s">
        <v>266</v>
      </c>
    </row>
    <row r="120" s="2" customFormat="1">
      <c r="A120" s="38"/>
      <c r="B120" s="39"/>
      <c r="C120" s="40"/>
      <c r="D120" s="209" t="s">
        <v>128</v>
      </c>
      <c r="E120" s="40"/>
      <c r="F120" s="210" t="s">
        <v>267</v>
      </c>
      <c r="G120" s="40"/>
      <c r="H120" s="40"/>
      <c r="I120" s="211"/>
      <c r="J120" s="40"/>
      <c r="K120" s="40"/>
      <c r="L120" s="44"/>
      <c r="M120" s="212"/>
      <c r="N120" s="21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79</v>
      </c>
    </row>
    <row r="121" s="13" customFormat="1">
      <c r="A121" s="13"/>
      <c r="B121" s="226"/>
      <c r="C121" s="227"/>
      <c r="D121" s="209" t="s">
        <v>241</v>
      </c>
      <c r="E121" s="228" t="s">
        <v>19</v>
      </c>
      <c r="F121" s="229" t="s">
        <v>268</v>
      </c>
      <c r="G121" s="227"/>
      <c r="H121" s="230">
        <v>3980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241</v>
      </c>
      <c r="AU121" s="236" t="s">
        <v>79</v>
      </c>
      <c r="AV121" s="13" t="s">
        <v>79</v>
      </c>
      <c r="AW121" s="13" t="s">
        <v>31</v>
      </c>
      <c r="AX121" s="13" t="s">
        <v>69</v>
      </c>
      <c r="AY121" s="236" t="s">
        <v>122</v>
      </c>
    </row>
    <row r="122" s="14" customFormat="1">
      <c r="A122" s="14"/>
      <c r="B122" s="237"/>
      <c r="C122" s="238"/>
      <c r="D122" s="209" t="s">
        <v>241</v>
      </c>
      <c r="E122" s="239" t="s">
        <v>19</v>
      </c>
      <c r="F122" s="240" t="s">
        <v>243</v>
      </c>
      <c r="G122" s="238"/>
      <c r="H122" s="241">
        <v>3980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241</v>
      </c>
      <c r="AU122" s="247" t="s">
        <v>79</v>
      </c>
      <c r="AV122" s="14" t="s">
        <v>121</v>
      </c>
      <c r="AW122" s="14" t="s">
        <v>31</v>
      </c>
      <c r="AX122" s="14" t="s">
        <v>77</v>
      </c>
      <c r="AY122" s="247" t="s">
        <v>122</v>
      </c>
    </row>
    <row r="123" s="2" customFormat="1" ht="16.5" customHeight="1">
      <c r="A123" s="38"/>
      <c r="B123" s="39"/>
      <c r="C123" s="196" t="s">
        <v>169</v>
      </c>
      <c r="D123" s="196" t="s">
        <v>123</v>
      </c>
      <c r="E123" s="197" t="s">
        <v>269</v>
      </c>
      <c r="F123" s="198" t="s">
        <v>270</v>
      </c>
      <c r="G123" s="199" t="s">
        <v>238</v>
      </c>
      <c r="H123" s="200">
        <v>500</v>
      </c>
      <c r="I123" s="201"/>
      <c r="J123" s="202">
        <f>ROUND(I123*H123,2)</f>
        <v>0</v>
      </c>
      <c r="K123" s="198" t="s">
        <v>214</v>
      </c>
      <c r="L123" s="44"/>
      <c r="M123" s="203" t="s">
        <v>19</v>
      </c>
      <c r="N123" s="204" t="s">
        <v>40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121</v>
      </c>
      <c r="AT123" s="207" t="s">
        <v>123</v>
      </c>
      <c r="AU123" s="207" t="s">
        <v>79</v>
      </c>
      <c r="AY123" s="17" t="s">
        <v>122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77</v>
      </c>
      <c r="BK123" s="208">
        <f>ROUND(I123*H123,2)</f>
        <v>0</v>
      </c>
      <c r="BL123" s="17" t="s">
        <v>121</v>
      </c>
      <c r="BM123" s="207" t="s">
        <v>271</v>
      </c>
    </row>
    <row r="124" s="2" customFormat="1">
      <c r="A124" s="38"/>
      <c r="B124" s="39"/>
      <c r="C124" s="40"/>
      <c r="D124" s="209" t="s">
        <v>128</v>
      </c>
      <c r="E124" s="40"/>
      <c r="F124" s="210" t="s">
        <v>272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79</v>
      </c>
    </row>
    <row r="125" s="13" customFormat="1">
      <c r="A125" s="13"/>
      <c r="B125" s="226"/>
      <c r="C125" s="227"/>
      <c r="D125" s="209" t="s">
        <v>241</v>
      </c>
      <c r="E125" s="228" t="s">
        <v>19</v>
      </c>
      <c r="F125" s="229" t="s">
        <v>273</v>
      </c>
      <c r="G125" s="227"/>
      <c r="H125" s="230">
        <v>250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241</v>
      </c>
      <c r="AU125" s="236" t="s">
        <v>79</v>
      </c>
      <c r="AV125" s="13" t="s">
        <v>79</v>
      </c>
      <c r="AW125" s="13" t="s">
        <v>31</v>
      </c>
      <c r="AX125" s="13" t="s">
        <v>69</v>
      </c>
      <c r="AY125" s="236" t="s">
        <v>122</v>
      </c>
    </row>
    <row r="126" s="13" customFormat="1">
      <c r="A126" s="13"/>
      <c r="B126" s="226"/>
      <c r="C126" s="227"/>
      <c r="D126" s="209" t="s">
        <v>241</v>
      </c>
      <c r="E126" s="228" t="s">
        <v>19</v>
      </c>
      <c r="F126" s="229" t="s">
        <v>274</v>
      </c>
      <c r="G126" s="227"/>
      <c r="H126" s="230">
        <v>250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241</v>
      </c>
      <c r="AU126" s="236" t="s">
        <v>79</v>
      </c>
      <c r="AV126" s="13" t="s">
        <v>79</v>
      </c>
      <c r="AW126" s="13" t="s">
        <v>31</v>
      </c>
      <c r="AX126" s="13" t="s">
        <v>69</v>
      </c>
      <c r="AY126" s="236" t="s">
        <v>122</v>
      </c>
    </row>
    <row r="127" s="14" customFormat="1">
      <c r="A127" s="14"/>
      <c r="B127" s="237"/>
      <c r="C127" s="238"/>
      <c r="D127" s="209" t="s">
        <v>241</v>
      </c>
      <c r="E127" s="239" t="s">
        <v>19</v>
      </c>
      <c r="F127" s="240" t="s">
        <v>243</v>
      </c>
      <c r="G127" s="238"/>
      <c r="H127" s="241">
        <v>500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241</v>
      </c>
      <c r="AU127" s="247" t="s">
        <v>79</v>
      </c>
      <c r="AV127" s="14" t="s">
        <v>121</v>
      </c>
      <c r="AW127" s="14" t="s">
        <v>31</v>
      </c>
      <c r="AX127" s="14" t="s">
        <v>77</v>
      </c>
      <c r="AY127" s="247" t="s">
        <v>122</v>
      </c>
    </row>
    <row r="128" s="2" customFormat="1">
      <c r="A128" s="38"/>
      <c r="B128" s="39"/>
      <c r="C128" s="196" t="s">
        <v>174</v>
      </c>
      <c r="D128" s="196" t="s">
        <v>123</v>
      </c>
      <c r="E128" s="197" t="s">
        <v>275</v>
      </c>
      <c r="F128" s="198" t="s">
        <v>276</v>
      </c>
      <c r="G128" s="199" t="s">
        <v>238</v>
      </c>
      <c r="H128" s="200">
        <v>5750</v>
      </c>
      <c r="I128" s="201"/>
      <c r="J128" s="202">
        <f>ROUND(I128*H128,2)</f>
        <v>0</v>
      </c>
      <c r="K128" s="198" t="s">
        <v>214</v>
      </c>
      <c r="L128" s="44"/>
      <c r="M128" s="203" t="s">
        <v>19</v>
      </c>
      <c r="N128" s="204" t="s">
        <v>40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121</v>
      </c>
      <c r="AT128" s="207" t="s">
        <v>123</v>
      </c>
      <c r="AU128" s="207" t="s">
        <v>79</v>
      </c>
      <c r="AY128" s="17" t="s">
        <v>122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77</v>
      </c>
      <c r="BK128" s="208">
        <f>ROUND(I128*H128,2)</f>
        <v>0</v>
      </c>
      <c r="BL128" s="17" t="s">
        <v>121</v>
      </c>
      <c r="BM128" s="207" t="s">
        <v>277</v>
      </c>
    </row>
    <row r="129" s="2" customFormat="1">
      <c r="A129" s="38"/>
      <c r="B129" s="39"/>
      <c r="C129" s="40"/>
      <c r="D129" s="209" t="s">
        <v>128</v>
      </c>
      <c r="E129" s="40"/>
      <c r="F129" s="210" t="s">
        <v>278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79</v>
      </c>
    </row>
    <row r="130" s="13" customFormat="1">
      <c r="A130" s="13"/>
      <c r="B130" s="226"/>
      <c r="C130" s="227"/>
      <c r="D130" s="209" t="s">
        <v>241</v>
      </c>
      <c r="E130" s="228" t="s">
        <v>19</v>
      </c>
      <c r="F130" s="229" t="s">
        <v>279</v>
      </c>
      <c r="G130" s="227"/>
      <c r="H130" s="230">
        <v>250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241</v>
      </c>
      <c r="AU130" s="236" t="s">
        <v>79</v>
      </c>
      <c r="AV130" s="13" t="s">
        <v>79</v>
      </c>
      <c r="AW130" s="13" t="s">
        <v>31</v>
      </c>
      <c r="AX130" s="13" t="s">
        <v>69</v>
      </c>
      <c r="AY130" s="236" t="s">
        <v>122</v>
      </c>
    </row>
    <row r="131" s="13" customFormat="1">
      <c r="A131" s="13"/>
      <c r="B131" s="226"/>
      <c r="C131" s="227"/>
      <c r="D131" s="209" t="s">
        <v>241</v>
      </c>
      <c r="E131" s="228" t="s">
        <v>19</v>
      </c>
      <c r="F131" s="229" t="s">
        <v>280</v>
      </c>
      <c r="G131" s="227"/>
      <c r="H131" s="230">
        <v>1520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241</v>
      </c>
      <c r="AU131" s="236" t="s">
        <v>79</v>
      </c>
      <c r="AV131" s="13" t="s">
        <v>79</v>
      </c>
      <c r="AW131" s="13" t="s">
        <v>31</v>
      </c>
      <c r="AX131" s="13" t="s">
        <v>69</v>
      </c>
      <c r="AY131" s="236" t="s">
        <v>122</v>
      </c>
    </row>
    <row r="132" s="13" customFormat="1">
      <c r="A132" s="13"/>
      <c r="B132" s="226"/>
      <c r="C132" s="227"/>
      <c r="D132" s="209" t="s">
        <v>241</v>
      </c>
      <c r="E132" s="228" t="s">
        <v>19</v>
      </c>
      <c r="F132" s="229" t="s">
        <v>281</v>
      </c>
      <c r="G132" s="227"/>
      <c r="H132" s="230">
        <v>3980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241</v>
      </c>
      <c r="AU132" s="236" t="s">
        <v>79</v>
      </c>
      <c r="AV132" s="13" t="s">
        <v>79</v>
      </c>
      <c r="AW132" s="13" t="s">
        <v>31</v>
      </c>
      <c r="AX132" s="13" t="s">
        <v>69</v>
      </c>
      <c r="AY132" s="236" t="s">
        <v>122</v>
      </c>
    </row>
    <row r="133" s="14" customFormat="1">
      <c r="A133" s="14"/>
      <c r="B133" s="237"/>
      <c r="C133" s="238"/>
      <c r="D133" s="209" t="s">
        <v>241</v>
      </c>
      <c r="E133" s="239" t="s">
        <v>19</v>
      </c>
      <c r="F133" s="240" t="s">
        <v>243</v>
      </c>
      <c r="G133" s="238"/>
      <c r="H133" s="241">
        <v>5750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241</v>
      </c>
      <c r="AU133" s="247" t="s">
        <v>79</v>
      </c>
      <c r="AV133" s="14" t="s">
        <v>121</v>
      </c>
      <c r="AW133" s="14" t="s">
        <v>31</v>
      </c>
      <c r="AX133" s="14" t="s">
        <v>77</v>
      </c>
      <c r="AY133" s="247" t="s">
        <v>122</v>
      </c>
    </row>
    <row r="134" s="2" customFormat="1" ht="16.5" customHeight="1">
      <c r="A134" s="38"/>
      <c r="B134" s="39"/>
      <c r="C134" s="196" t="s">
        <v>178</v>
      </c>
      <c r="D134" s="196" t="s">
        <v>123</v>
      </c>
      <c r="E134" s="197" t="s">
        <v>282</v>
      </c>
      <c r="F134" s="198" t="s">
        <v>283</v>
      </c>
      <c r="G134" s="199" t="s">
        <v>238</v>
      </c>
      <c r="H134" s="200">
        <v>250</v>
      </c>
      <c r="I134" s="201"/>
      <c r="J134" s="202">
        <f>ROUND(I134*H134,2)</f>
        <v>0</v>
      </c>
      <c r="K134" s="198" t="s">
        <v>214</v>
      </c>
      <c r="L134" s="44"/>
      <c r="M134" s="203" t="s">
        <v>19</v>
      </c>
      <c r="N134" s="204" t="s">
        <v>40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121</v>
      </c>
      <c r="AT134" s="207" t="s">
        <v>123</v>
      </c>
      <c r="AU134" s="207" t="s">
        <v>79</v>
      </c>
      <c r="AY134" s="17" t="s">
        <v>122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77</v>
      </c>
      <c r="BK134" s="208">
        <f>ROUND(I134*H134,2)</f>
        <v>0</v>
      </c>
      <c r="BL134" s="17" t="s">
        <v>121</v>
      </c>
      <c r="BM134" s="207" t="s">
        <v>284</v>
      </c>
    </row>
    <row r="135" s="2" customFormat="1">
      <c r="A135" s="38"/>
      <c r="B135" s="39"/>
      <c r="C135" s="40"/>
      <c r="D135" s="209" t="s">
        <v>128</v>
      </c>
      <c r="E135" s="40"/>
      <c r="F135" s="210" t="s">
        <v>285</v>
      </c>
      <c r="G135" s="40"/>
      <c r="H135" s="40"/>
      <c r="I135" s="211"/>
      <c r="J135" s="40"/>
      <c r="K135" s="40"/>
      <c r="L135" s="44"/>
      <c r="M135" s="212"/>
      <c r="N135" s="21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128</v>
      </c>
      <c r="AU135" s="17" t="s">
        <v>79</v>
      </c>
    </row>
    <row r="136" s="13" customFormat="1">
      <c r="A136" s="13"/>
      <c r="B136" s="226"/>
      <c r="C136" s="227"/>
      <c r="D136" s="209" t="s">
        <v>241</v>
      </c>
      <c r="E136" s="228" t="s">
        <v>19</v>
      </c>
      <c r="F136" s="229" t="s">
        <v>273</v>
      </c>
      <c r="G136" s="227"/>
      <c r="H136" s="230">
        <v>250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241</v>
      </c>
      <c r="AU136" s="236" t="s">
        <v>79</v>
      </c>
      <c r="AV136" s="13" t="s">
        <v>79</v>
      </c>
      <c r="AW136" s="13" t="s">
        <v>31</v>
      </c>
      <c r="AX136" s="13" t="s">
        <v>69</v>
      </c>
      <c r="AY136" s="236" t="s">
        <v>122</v>
      </c>
    </row>
    <row r="137" s="14" customFormat="1">
      <c r="A137" s="14"/>
      <c r="B137" s="237"/>
      <c r="C137" s="238"/>
      <c r="D137" s="209" t="s">
        <v>241</v>
      </c>
      <c r="E137" s="239" t="s">
        <v>19</v>
      </c>
      <c r="F137" s="240" t="s">
        <v>243</v>
      </c>
      <c r="G137" s="238"/>
      <c r="H137" s="241">
        <v>250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241</v>
      </c>
      <c r="AU137" s="247" t="s">
        <v>79</v>
      </c>
      <c r="AV137" s="14" t="s">
        <v>121</v>
      </c>
      <c r="AW137" s="14" t="s">
        <v>31</v>
      </c>
      <c r="AX137" s="14" t="s">
        <v>77</v>
      </c>
      <c r="AY137" s="247" t="s">
        <v>122</v>
      </c>
    </row>
    <row r="138" s="2" customFormat="1" ht="16.5" customHeight="1">
      <c r="A138" s="38"/>
      <c r="B138" s="39"/>
      <c r="C138" s="196" t="s">
        <v>8</v>
      </c>
      <c r="D138" s="196" t="s">
        <v>123</v>
      </c>
      <c r="E138" s="197" t="s">
        <v>286</v>
      </c>
      <c r="F138" s="198" t="s">
        <v>287</v>
      </c>
      <c r="G138" s="199" t="s">
        <v>238</v>
      </c>
      <c r="H138" s="200">
        <v>500</v>
      </c>
      <c r="I138" s="201"/>
      <c r="J138" s="202">
        <f>ROUND(I138*H138,2)</f>
        <v>0</v>
      </c>
      <c r="K138" s="198" t="s">
        <v>214</v>
      </c>
      <c r="L138" s="44"/>
      <c r="M138" s="203" t="s">
        <v>19</v>
      </c>
      <c r="N138" s="204" t="s">
        <v>40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121</v>
      </c>
      <c r="AT138" s="207" t="s">
        <v>123</v>
      </c>
      <c r="AU138" s="207" t="s">
        <v>79</v>
      </c>
      <c r="AY138" s="17" t="s">
        <v>122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77</v>
      </c>
      <c r="BK138" s="208">
        <f>ROUND(I138*H138,2)</f>
        <v>0</v>
      </c>
      <c r="BL138" s="17" t="s">
        <v>121</v>
      </c>
      <c r="BM138" s="207" t="s">
        <v>288</v>
      </c>
    </row>
    <row r="139" s="2" customFormat="1">
      <c r="A139" s="38"/>
      <c r="B139" s="39"/>
      <c r="C139" s="40"/>
      <c r="D139" s="209" t="s">
        <v>128</v>
      </c>
      <c r="E139" s="40"/>
      <c r="F139" s="210" t="s">
        <v>289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79</v>
      </c>
    </row>
    <row r="140" s="13" customFormat="1">
      <c r="A140" s="13"/>
      <c r="B140" s="226"/>
      <c r="C140" s="227"/>
      <c r="D140" s="209" t="s">
        <v>241</v>
      </c>
      <c r="E140" s="228" t="s">
        <v>19</v>
      </c>
      <c r="F140" s="229" t="s">
        <v>261</v>
      </c>
      <c r="G140" s="227"/>
      <c r="H140" s="230">
        <v>500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241</v>
      </c>
      <c r="AU140" s="236" t="s">
        <v>79</v>
      </c>
      <c r="AV140" s="13" t="s">
        <v>79</v>
      </c>
      <c r="AW140" s="13" t="s">
        <v>31</v>
      </c>
      <c r="AX140" s="13" t="s">
        <v>69</v>
      </c>
      <c r="AY140" s="236" t="s">
        <v>122</v>
      </c>
    </row>
    <row r="141" s="14" customFormat="1">
      <c r="A141" s="14"/>
      <c r="B141" s="237"/>
      <c r="C141" s="238"/>
      <c r="D141" s="209" t="s">
        <v>241</v>
      </c>
      <c r="E141" s="239" t="s">
        <v>19</v>
      </c>
      <c r="F141" s="240" t="s">
        <v>243</v>
      </c>
      <c r="G141" s="238"/>
      <c r="H141" s="241">
        <v>500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241</v>
      </c>
      <c r="AU141" s="247" t="s">
        <v>79</v>
      </c>
      <c r="AV141" s="14" t="s">
        <v>121</v>
      </c>
      <c r="AW141" s="14" t="s">
        <v>31</v>
      </c>
      <c r="AX141" s="14" t="s">
        <v>77</v>
      </c>
      <c r="AY141" s="247" t="s">
        <v>122</v>
      </c>
    </row>
    <row r="142" s="2" customFormat="1" ht="16.5" customHeight="1">
      <c r="A142" s="38"/>
      <c r="B142" s="39"/>
      <c r="C142" s="196" t="s">
        <v>290</v>
      </c>
      <c r="D142" s="196" t="s">
        <v>123</v>
      </c>
      <c r="E142" s="197" t="s">
        <v>291</v>
      </c>
      <c r="F142" s="198" t="s">
        <v>292</v>
      </c>
      <c r="G142" s="199" t="s">
        <v>233</v>
      </c>
      <c r="H142" s="200">
        <v>2600</v>
      </c>
      <c r="I142" s="201"/>
      <c r="J142" s="202">
        <f>ROUND(I142*H142,2)</f>
        <v>0</v>
      </c>
      <c r="K142" s="198" t="s">
        <v>214</v>
      </c>
      <c r="L142" s="44"/>
      <c r="M142" s="203" t="s">
        <v>19</v>
      </c>
      <c r="N142" s="204" t="s">
        <v>40</v>
      </c>
      <c r="O142" s="8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121</v>
      </c>
      <c r="AT142" s="207" t="s">
        <v>123</v>
      </c>
      <c r="AU142" s="207" t="s">
        <v>79</v>
      </c>
      <c r="AY142" s="17" t="s">
        <v>122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77</v>
      </c>
      <c r="BK142" s="208">
        <f>ROUND(I142*H142,2)</f>
        <v>0</v>
      </c>
      <c r="BL142" s="17" t="s">
        <v>121</v>
      </c>
      <c r="BM142" s="207" t="s">
        <v>293</v>
      </c>
    </row>
    <row r="143" s="2" customFormat="1">
      <c r="A143" s="38"/>
      <c r="B143" s="39"/>
      <c r="C143" s="40"/>
      <c r="D143" s="209" t="s">
        <v>128</v>
      </c>
      <c r="E143" s="40"/>
      <c r="F143" s="210" t="s">
        <v>294</v>
      </c>
      <c r="G143" s="40"/>
      <c r="H143" s="40"/>
      <c r="I143" s="211"/>
      <c r="J143" s="40"/>
      <c r="K143" s="40"/>
      <c r="L143" s="44"/>
      <c r="M143" s="212"/>
      <c r="N143" s="21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79</v>
      </c>
    </row>
    <row r="144" s="13" customFormat="1">
      <c r="A144" s="13"/>
      <c r="B144" s="226"/>
      <c r="C144" s="227"/>
      <c r="D144" s="209" t="s">
        <v>241</v>
      </c>
      <c r="E144" s="228" t="s">
        <v>19</v>
      </c>
      <c r="F144" s="229" t="s">
        <v>295</v>
      </c>
      <c r="G144" s="227"/>
      <c r="H144" s="230">
        <v>2600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241</v>
      </c>
      <c r="AU144" s="236" t="s">
        <v>79</v>
      </c>
      <c r="AV144" s="13" t="s">
        <v>79</v>
      </c>
      <c r="AW144" s="13" t="s">
        <v>31</v>
      </c>
      <c r="AX144" s="13" t="s">
        <v>69</v>
      </c>
      <c r="AY144" s="236" t="s">
        <v>122</v>
      </c>
    </row>
    <row r="145" s="14" customFormat="1">
      <c r="A145" s="14"/>
      <c r="B145" s="237"/>
      <c r="C145" s="238"/>
      <c r="D145" s="209" t="s">
        <v>241</v>
      </c>
      <c r="E145" s="239" t="s">
        <v>19</v>
      </c>
      <c r="F145" s="240" t="s">
        <v>243</v>
      </c>
      <c r="G145" s="238"/>
      <c r="H145" s="241">
        <v>2600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241</v>
      </c>
      <c r="AU145" s="247" t="s">
        <v>79</v>
      </c>
      <c r="AV145" s="14" t="s">
        <v>121</v>
      </c>
      <c r="AW145" s="14" t="s">
        <v>31</v>
      </c>
      <c r="AX145" s="14" t="s">
        <v>77</v>
      </c>
      <c r="AY145" s="247" t="s">
        <v>122</v>
      </c>
    </row>
    <row r="146" s="2" customFormat="1" ht="16.5" customHeight="1">
      <c r="A146" s="38"/>
      <c r="B146" s="39"/>
      <c r="C146" s="196" t="s">
        <v>187</v>
      </c>
      <c r="D146" s="196" t="s">
        <v>123</v>
      </c>
      <c r="E146" s="197" t="s">
        <v>296</v>
      </c>
      <c r="F146" s="198" t="s">
        <v>297</v>
      </c>
      <c r="G146" s="199" t="s">
        <v>233</v>
      </c>
      <c r="H146" s="200">
        <v>357</v>
      </c>
      <c r="I146" s="201"/>
      <c r="J146" s="202">
        <f>ROUND(I146*H146,2)</f>
        <v>0</v>
      </c>
      <c r="K146" s="198" t="s">
        <v>214</v>
      </c>
      <c r="L146" s="44"/>
      <c r="M146" s="203" t="s">
        <v>19</v>
      </c>
      <c r="N146" s="204" t="s">
        <v>40</v>
      </c>
      <c r="O146" s="8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121</v>
      </c>
      <c r="AT146" s="207" t="s">
        <v>123</v>
      </c>
      <c r="AU146" s="207" t="s">
        <v>79</v>
      </c>
      <c r="AY146" s="17" t="s">
        <v>122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77</v>
      </c>
      <c r="BK146" s="208">
        <f>ROUND(I146*H146,2)</f>
        <v>0</v>
      </c>
      <c r="BL146" s="17" t="s">
        <v>121</v>
      </c>
      <c r="BM146" s="207" t="s">
        <v>298</v>
      </c>
    </row>
    <row r="147" s="2" customFormat="1">
      <c r="A147" s="38"/>
      <c r="B147" s="39"/>
      <c r="C147" s="40"/>
      <c r="D147" s="209" t="s">
        <v>128</v>
      </c>
      <c r="E147" s="40"/>
      <c r="F147" s="210" t="s">
        <v>299</v>
      </c>
      <c r="G147" s="40"/>
      <c r="H147" s="40"/>
      <c r="I147" s="211"/>
      <c r="J147" s="40"/>
      <c r="K147" s="40"/>
      <c r="L147" s="44"/>
      <c r="M147" s="212"/>
      <c r="N147" s="21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128</v>
      </c>
      <c r="AU147" s="17" t="s">
        <v>79</v>
      </c>
    </row>
    <row r="148" s="13" customFormat="1">
      <c r="A148" s="13"/>
      <c r="B148" s="226"/>
      <c r="C148" s="227"/>
      <c r="D148" s="209" t="s">
        <v>241</v>
      </c>
      <c r="E148" s="228" t="s">
        <v>19</v>
      </c>
      <c r="F148" s="229" t="s">
        <v>300</v>
      </c>
      <c r="G148" s="227"/>
      <c r="H148" s="230">
        <v>357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241</v>
      </c>
      <c r="AU148" s="236" t="s">
        <v>79</v>
      </c>
      <c r="AV148" s="13" t="s">
        <v>79</v>
      </c>
      <c r="AW148" s="13" t="s">
        <v>31</v>
      </c>
      <c r="AX148" s="13" t="s">
        <v>69</v>
      </c>
      <c r="AY148" s="236" t="s">
        <v>122</v>
      </c>
    </row>
    <row r="149" s="14" customFormat="1">
      <c r="A149" s="14"/>
      <c r="B149" s="237"/>
      <c r="C149" s="238"/>
      <c r="D149" s="209" t="s">
        <v>241</v>
      </c>
      <c r="E149" s="239" t="s">
        <v>19</v>
      </c>
      <c r="F149" s="240" t="s">
        <v>243</v>
      </c>
      <c r="G149" s="238"/>
      <c r="H149" s="241">
        <v>357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241</v>
      </c>
      <c r="AU149" s="247" t="s">
        <v>79</v>
      </c>
      <c r="AV149" s="14" t="s">
        <v>121</v>
      </c>
      <c r="AW149" s="14" t="s">
        <v>31</v>
      </c>
      <c r="AX149" s="14" t="s">
        <v>77</v>
      </c>
      <c r="AY149" s="247" t="s">
        <v>122</v>
      </c>
    </row>
    <row r="150" s="2" customFormat="1" ht="21.75" customHeight="1">
      <c r="A150" s="38"/>
      <c r="B150" s="39"/>
      <c r="C150" s="196" t="s">
        <v>301</v>
      </c>
      <c r="D150" s="196" t="s">
        <v>123</v>
      </c>
      <c r="E150" s="197" t="s">
        <v>302</v>
      </c>
      <c r="F150" s="198" t="s">
        <v>303</v>
      </c>
      <c r="G150" s="199" t="s">
        <v>233</v>
      </c>
      <c r="H150" s="200">
        <v>357</v>
      </c>
      <c r="I150" s="201"/>
      <c r="J150" s="202">
        <f>ROUND(I150*H150,2)</f>
        <v>0</v>
      </c>
      <c r="K150" s="198" t="s">
        <v>214</v>
      </c>
      <c r="L150" s="44"/>
      <c r="M150" s="203" t="s">
        <v>19</v>
      </c>
      <c r="N150" s="204" t="s">
        <v>40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121</v>
      </c>
      <c r="AT150" s="207" t="s">
        <v>123</v>
      </c>
      <c r="AU150" s="207" t="s">
        <v>79</v>
      </c>
      <c r="AY150" s="17" t="s">
        <v>122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77</v>
      </c>
      <c r="BK150" s="208">
        <f>ROUND(I150*H150,2)</f>
        <v>0</v>
      </c>
      <c r="BL150" s="17" t="s">
        <v>121</v>
      </c>
      <c r="BM150" s="207" t="s">
        <v>304</v>
      </c>
    </row>
    <row r="151" s="2" customFormat="1">
      <c r="A151" s="38"/>
      <c r="B151" s="39"/>
      <c r="C151" s="40"/>
      <c r="D151" s="209" t="s">
        <v>128</v>
      </c>
      <c r="E151" s="40"/>
      <c r="F151" s="210" t="s">
        <v>305</v>
      </c>
      <c r="G151" s="40"/>
      <c r="H151" s="40"/>
      <c r="I151" s="211"/>
      <c r="J151" s="40"/>
      <c r="K151" s="40"/>
      <c r="L151" s="44"/>
      <c r="M151" s="212"/>
      <c r="N151" s="21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79</v>
      </c>
    </row>
    <row r="152" s="13" customFormat="1">
      <c r="A152" s="13"/>
      <c r="B152" s="226"/>
      <c r="C152" s="227"/>
      <c r="D152" s="209" t="s">
        <v>241</v>
      </c>
      <c r="E152" s="228" t="s">
        <v>19</v>
      </c>
      <c r="F152" s="229" t="s">
        <v>300</v>
      </c>
      <c r="G152" s="227"/>
      <c r="H152" s="230">
        <v>357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241</v>
      </c>
      <c r="AU152" s="236" t="s">
        <v>79</v>
      </c>
      <c r="AV152" s="13" t="s">
        <v>79</v>
      </c>
      <c r="AW152" s="13" t="s">
        <v>31</v>
      </c>
      <c r="AX152" s="13" t="s">
        <v>69</v>
      </c>
      <c r="AY152" s="236" t="s">
        <v>122</v>
      </c>
    </row>
    <row r="153" s="14" customFormat="1">
      <c r="A153" s="14"/>
      <c r="B153" s="237"/>
      <c r="C153" s="238"/>
      <c r="D153" s="209" t="s">
        <v>241</v>
      </c>
      <c r="E153" s="239" t="s">
        <v>19</v>
      </c>
      <c r="F153" s="240" t="s">
        <v>243</v>
      </c>
      <c r="G153" s="238"/>
      <c r="H153" s="241">
        <v>357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241</v>
      </c>
      <c r="AU153" s="247" t="s">
        <v>79</v>
      </c>
      <c r="AV153" s="14" t="s">
        <v>121</v>
      </c>
      <c r="AW153" s="14" t="s">
        <v>31</v>
      </c>
      <c r="AX153" s="14" t="s">
        <v>77</v>
      </c>
      <c r="AY153" s="247" t="s">
        <v>122</v>
      </c>
    </row>
    <row r="154" s="2" customFormat="1" ht="21.75" customHeight="1">
      <c r="A154" s="38"/>
      <c r="B154" s="39"/>
      <c r="C154" s="196" t="s">
        <v>191</v>
      </c>
      <c r="D154" s="196" t="s">
        <v>123</v>
      </c>
      <c r="E154" s="197" t="s">
        <v>306</v>
      </c>
      <c r="F154" s="198" t="s">
        <v>307</v>
      </c>
      <c r="G154" s="199" t="s">
        <v>233</v>
      </c>
      <c r="H154" s="200">
        <v>450</v>
      </c>
      <c r="I154" s="201"/>
      <c r="J154" s="202">
        <f>ROUND(I154*H154,2)</f>
        <v>0</v>
      </c>
      <c r="K154" s="198" t="s">
        <v>214</v>
      </c>
      <c r="L154" s="44"/>
      <c r="M154" s="203" t="s">
        <v>19</v>
      </c>
      <c r="N154" s="204" t="s">
        <v>40</v>
      </c>
      <c r="O154" s="84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121</v>
      </c>
      <c r="AT154" s="207" t="s">
        <v>123</v>
      </c>
      <c r="AU154" s="207" t="s">
        <v>79</v>
      </c>
      <c r="AY154" s="17" t="s">
        <v>122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77</v>
      </c>
      <c r="BK154" s="208">
        <f>ROUND(I154*H154,2)</f>
        <v>0</v>
      </c>
      <c r="BL154" s="17" t="s">
        <v>121</v>
      </c>
      <c r="BM154" s="207" t="s">
        <v>308</v>
      </c>
    </row>
    <row r="155" s="2" customFormat="1">
      <c r="A155" s="38"/>
      <c r="B155" s="39"/>
      <c r="C155" s="40"/>
      <c r="D155" s="209" t="s">
        <v>128</v>
      </c>
      <c r="E155" s="40"/>
      <c r="F155" s="210" t="s">
        <v>309</v>
      </c>
      <c r="G155" s="40"/>
      <c r="H155" s="40"/>
      <c r="I155" s="211"/>
      <c r="J155" s="40"/>
      <c r="K155" s="40"/>
      <c r="L155" s="44"/>
      <c r="M155" s="212"/>
      <c r="N155" s="21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128</v>
      </c>
      <c r="AU155" s="17" t="s">
        <v>79</v>
      </c>
    </row>
    <row r="156" s="13" customFormat="1">
      <c r="A156" s="13"/>
      <c r="B156" s="226"/>
      <c r="C156" s="227"/>
      <c r="D156" s="209" t="s">
        <v>241</v>
      </c>
      <c r="E156" s="228" t="s">
        <v>19</v>
      </c>
      <c r="F156" s="229" t="s">
        <v>310</v>
      </c>
      <c r="G156" s="227"/>
      <c r="H156" s="230">
        <v>450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241</v>
      </c>
      <c r="AU156" s="236" t="s">
        <v>79</v>
      </c>
      <c r="AV156" s="13" t="s">
        <v>79</v>
      </c>
      <c r="AW156" s="13" t="s">
        <v>31</v>
      </c>
      <c r="AX156" s="13" t="s">
        <v>77</v>
      </c>
      <c r="AY156" s="236" t="s">
        <v>122</v>
      </c>
    </row>
    <row r="157" s="2" customFormat="1" ht="16.5" customHeight="1">
      <c r="A157" s="38"/>
      <c r="B157" s="39"/>
      <c r="C157" s="196" t="s">
        <v>195</v>
      </c>
      <c r="D157" s="196" t="s">
        <v>123</v>
      </c>
      <c r="E157" s="197" t="s">
        <v>311</v>
      </c>
      <c r="F157" s="198" t="s">
        <v>312</v>
      </c>
      <c r="G157" s="199" t="s">
        <v>233</v>
      </c>
      <c r="H157" s="200">
        <v>807</v>
      </c>
      <c r="I157" s="201"/>
      <c r="J157" s="202">
        <f>ROUND(I157*H157,2)</f>
        <v>0</v>
      </c>
      <c r="K157" s="198" t="s">
        <v>214</v>
      </c>
      <c r="L157" s="44"/>
      <c r="M157" s="203" t="s">
        <v>19</v>
      </c>
      <c r="N157" s="204" t="s">
        <v>40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121</v>
      </c>
      <c r="AT157" s="207" t="s">
        <v>123</v>
      </c>
      <c r="AU157" s="207" t="s">
        <v>79</v>
      </c>
      <c r="AY157" s="17" t="s">
        <v>122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77</v>
      </c>
      <c r="BK157" s="208">
        <f>ROUND(I157*H157,2)</f>
        <v>0</v>
      </c>
      <c r="BL157" s="17" t="s">
        <v>121</v>
      </c>
      <c r="BM157" s="207" t="s">
        <v>313</v>
      </c>
    </row>
    <row r="158" s="2" customFormat="1">
      <c r="A158" s="38"/>
      <c r="B158" s="39"/>
      <c r="C158" s="40"/>
      <c r="D158" s="209" t="s">
        <v>128</v>
      </c>
      <c r="E158" s="40"/>
      <c r="F158" s="210" t="s">
        <v>314</v>
      </c>
      <c r="G158" s="40"/>
      <c r="H158" s="40"/>
      <c r="I158" s="211"/>
      <c r="J158" s="40"/>
      <c r="K158" s="40"/>
      <c r="L158" s="44"/>
      <c r="M158" s="212"/>
      <c r="N158" s="21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79</v>
      </c>
    </row>
    <row r="159" s="13" customFormat="1">
      <c r="A159" s="13"/>
      <c r="B159" s="226"/>
      <c r="C159" s="227"/>
      <c r="D159" s="209" t="s">
        <v>241</v>
      </c>
      <c r="E159" s="228" t="s">
        <v>19</v>
      </c>
      <c r="F159" s="229" t="s">
        <v>300</v>
      </c>
      <c r="G159" s="227"/>
      <c r="H159" s="230">
        <v>357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241</v>
      </c>
      <c r="AU159" s="236" t="s">
        <v>79</v>
      </c>
      <c r="AV159" s="13" t="s">
        <v>79</v>
      </c>
      <c r="AW159" s="13" t="s">
        <v>31</v>
      </c>
      <c r="AX159" s="13" t="s">
        <v>69</v>
      </c>
      <c r="AY159" s="236" t="s">
        <v>122</v>
      </c>
    </row>
    <row r="160" s="13" customFormat="1">
      <c r="A160" s="13"/>
      <c r="B160" s="226"/>
      <c r="C160" s="227"/>
      <c r="D160" s="209" t="s">
        <v>241</v>
      </c>
      <c r="E160" s="228" t="s">
        <v>19</v>
      </c>
      <c r="F160" s="229" t="s">
        <v>315</v>
      </c>
      <c r="G160" s="227"/>
      <c r="H160" s="230">
        <v>450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241</v>
      </c>
      <c r="AU160" s="236" t="s">
        <v>79</v>
      </c>
      <c r="AV160" s="13" t="s">
        <v>79</v>
      </c>
      <c r="AW160" s="13" t="s">
        <v>31</v>
      </c>
      <c r="AX160" s="13" t="s">
        <v>69</v>
      </c>
      <c r="AY160" s="236" t="s">
        <v>122</v>
      </c>
    </row>
    <row r="161" s="14" customFormat="1">
      <c r="A161" s="14"/>
      <c r="B161" s="237"/>
      <c r="C161" s="238"/>
      <c r="D161" s="209" t="s">
        <v>241</v>
      </c>
      <c r="E161" s="239" t="s">
        <v>19</v>
      </c>
      <c r="F161" s="240" t="s">
        <v>243</v>
      </c>
      <c r="G161" s="238"/>
      <c r="H161" s="241">
        <v>807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241</v>
      </c>
      <c r="AU161" s="247" t="s">
        <v>79</v>
      </c>
      <c r="AV161" s="14" t="s">
        <v>121</v>
      </c>
      <c r="AW161" s="14" t="s">
        <v>31</v>
      </c>
      <c r="AX161" s="14" t="s">
        <v>77</v>
      </c>
      <c r="AY161" s="247" t="s">
        <v>122</v>
      </c>
    </row>
    <row r="162" s="2" customFormat="1" ht="16.5" customHeight="1">
      <c r="A162" s="38"/>
      <c r="B162" s="39"/>
      <c r="C162" s="248" t="s">
        <v>7</v>
      </c>
      <c r="D162" s="248" t="s">
        <v>316</v>
      </c>
      <c r="E162" s="249" t="s">
        <v>317</v>
      </c>
      <c r="F162" s="250" t="s">
        <v>318</v>
      </c>
      <c r="G162" s="251" t="s">
        <v>319</v>
      </c>
      <c r="H162" s="252">
        <v>20.175000000000001</v>
      </c>
      <c r="I162" s="253"/>
      <c r="J162" s="254">
        <f>ROUND(I162*H162,2)</f>
        <v>0</v>
      </c>
      <c r="K162" s="250" t="s">
        <v>214</v>
      </c>
      <c r="L162" s="255"/>
      <c r="M162" s="256" t="s">
        <v>19</v>
      </c>
      <c r="N162" s="257" t="s">
        <v>40</v>
      </c>
      <c r="O162" s="84"/>
      <c r="P162" s="205">
        <f>O162*H162</f>
        <v>0</v>
      </c>
      <c r="Q162" s="205">
        <v>0.001</v>
      </c>
      <c r="R162" s="205">
        <f>Q162*H162</f>
        <v>0.020175000000000002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152</v>
      </c>
      <c r="AT162" s="207" t="s">
        <v>316</v>
      </c>
      <c r="AU162" s="207" t="s">
        <v>79</v>
      </c>
      <c r="AY162" s="17" t="s">
        <v>122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77</v>
      </c>
      <c r="BK162" s="208">
        <f>ROUND(I162*H162,2)</f>
        <v>0</v>
      </c>
      <c r="BL162" s="17" t="s">
        <v>121</v>
      </c>
      <c r="BM162" s="207" t="s">
        <v>320</v>
      </c>
    </row>
    <row r="163" s="2" customFormat="1">
      <c r="A163" s="38"/>
      <c r="B163" s="39"/>
      <c r="C163" s="40"/>
      <c r="D163" s="209" t="s">
        <v>128</v>
      </c>
      <c r="E163" s="40"/>
      <c r="F163" s="210" t="s">
        <v>318</v>
      </c>
      <c r="G163" s="40"/>
      <c r="H163" s="40"/>
      <c r="I163" s="211"/>
      <c r="J163" s="40"/>
      <c r="K163" s="40"/>
      <c r="L163" s="44"/>
      <c r="M163" s="212"/>
      <c r="N163" s="21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79</v>
      </c>
    </row>
    <row r="164" s="13" customFormat="1">
      <c r="A164" s="13"/>
      <c r="B164" s="226"/>
      <c r="C164" s="227"/>
      <c r="D164" s="209" t="s">
        <v>241</v>
      </c>
      <c r="E164" s="228" t="s">
        <v>19</v>
      </c>
      <c r="F164" s="229" t="s">
        <v>321</v>
      </c>
      <c r="G164" s="227"/>
      <c r="H164" s="230">
        <v>20.175000000000001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241</v>
      </c>
      <c r="AU164" s="236" t="s">
        <v>79</v>
      </c>
      <c r="AV164" s="13" t="s">
        <v>79</v>
      </c>
      <c r="AW164" s="13" t="s">
        <v>31</v>
      </c>
      <c r="AX164" s="13" t="s">
        <v>69</v>
      </c>
      <c r="AY164" s="236" t="s">
        <v>122</v>
      </c>
    </row>
    <row r="165" s="14" customFormat="1">
      <c r="A165" s="14"/>
      <c r="B165" s="237"/>
      <c r="C165" s="238"/>
      <c r="D165" s="209" t="s">
        <v>241</v>
      </c>
      <c r="E165" s="239" t="s">
        <v>19</v>
      </c>
      <c r="F165" s="240" t="s">
        <v>243</v>
      </c>
      <c r="G165" s="238"/>
      <c r="H165" s="241">
        <v>20.175000000000001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241</v>
      </c>
      <c r="AU165" s="247" t="s">
        <v>79</v>
      </c>
      <c r="AV165" s="14" t="s">
        <v>121</v>
      </c>
      <c r="AW165" s="14" t="s">
        <v>31</v>
      </c>
      <c r="AX165" s="14" t="s">
        <v>77</v>
      </c>
      <c r="AY165" s="247" t="s">
        <v>122</v>
      </c>
    </row>
    <row r="166" s="2" customFormat="1" ht="16.5" customHeight="1">
      <c r="A166" s="38"/>
      <c r="B166" s="39"/>
      <c r="C166" s="196" t="s">
        <v>322</v>
      </c>
      <c r="D166" s="196" t="s">
        <v>123</v>
      </c>
      <c r="E166" s="197" t="s">
        <v>323</v>
      </c>
      <c r="F166" s="198" t="s">
        <v>324</v>
      </c>
      <c r="G166" s="199" t="s">
        <v>233</v>
      </c>
      <c r="H166" s="200">
        <v>1743</v>
      </c>
      <c r="I166" s="201"/>
      <c r="J166" s="202">
        <f>ROUND(I166*H166,2)</f>
        <v>0</v>
      </c>
      <c r="K166" s="198" t="s">
        <v>214</v>
      </c>
      <c r="L166" s="44"/>
      <c r="M166" s="203" t="s">
        <v>19</v>
      </c>
      <c r="N166" s="204" t="s">
        <v>40</v>
      </c>
      <c r="O166" s="84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7" t="s">
        <v>121</v>
      </c>
      <c r="AT166" s="207" t="s">
        <v>123</v>
      </c>
      <c r="AU166" s="207" t="s">
        <v>79</v>
      </c>
      <c r="AY166" s="17" t="s">
        <v>122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77</v>
      </c>
      <c r="BK166" s="208">
        <f>ROUND(I166*H166,2)</f>
        <v>0</v>
      </c>
      <c r="BL166" s="17" t="s">
        <v>121</v>
      </c>
      <c r="BM166" s="207" t="s">
        <v>325</v>
      </c>
    </row>
    <row r="167" s="2" customFormat="1">
      <c r="A167" s="38"/>
      <c r="B167" s="39"/>
      <c r="C167" s="40"/>
      <c r="D167" s="209" t="s">
        <v>128</v>
      </c>
      <c r="E167" s="40"/>
      <c r="F167" s="210" t="s">
        <v>326</v>
      </c>
      <c r="G167" s="40"/>
      <c r="H167" s="40"/>
      <c r="I167" s="211"/>
      <c r="J167" s="40"/>
      <c r="K167" s="40"/>
      <c r="L167" s="44"/>
      <c r="M167" s="212"/>
      <c r="N167" s="21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79</v>
      </c>
    </row>
    <row r="168" s="13" customFormat="1">
      <c r="A168" s="13"/>
      <c r="B168" s="226"/>
      <c r="C168" s="227"/>
      <c r="D168" s="209" t="s">
        <v>241</v>
      </c>
      <c r="E168" s="228" t="s">
        <v>19</v>
      </c>
      <c r="F168" s="229" t="s">
        <v>327</v>
      </c>
      <c r="G168" s="227"/>
      <c r="H168" s="230">
        <v>750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241</v>
      </c>
      <c r="AU168" s="236" t="s">
        <v>79</v>
      </c>
      <c r="AV168" s="13" t="s">
        <v>79</v>
      </c>
      <c r="AW168" s="13" t="s">
        <v>31</v>
      </c>
      <c r="AX168" s="13" t="s">
        <v>69</v>
      </c>
      <c r="AY168" s="236" t="s">
        <v>122</v>
      </c>
    </row>
    <row r="169" s="13" customFormat="1">
      <c r="A169" s="13"/>
      <c r="B169" s="226"/>
      <c r="C169" s="227"/>
      <c r="D169" s="209" t="s">
        <v>241</v>
      </c>
      <c r="E169" s="228" t="s">
        <v>19</v>
      </c>
      <c r="F169" s="229" t="s">
        <v>328</v>
      </c>
      <c r="G169" s="227"/>
      <c r="H169" s="230">
        <v>993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241</v>
      </c>
      <c r="AU169" s="236" t="s">
        <v>79</v>
      </c>
      <c r="AV169" s="13" t="s">
        <v>79</v>
      </c>
      <c r="AW169" s="13" t="s">
        <v>31</v>
      </c>
      <c r="AX169" s="13" t="s">
        <v>69</v>
      </c>
      <c r="AY169" s="236" t="s">
        <v>122</v>
      </c>
    </row>
    <row r="170" s="14" customFormat="1">
      <c r="A170" s="14"/>
      <c r="B170" s="237"/>
      <c r="C170" s="238"/>
      <c r="D170" s="209" t="s">
        <v>241</v>
      </c>
      <c r="E170" s="239" t="s">
        <v>19</v>
      </c>
      <c r="F170" s="240" t="s">
        <v>243</v>
      </c>
      <c r="G170" s="238"/>
      <c r="H170" s="241">
        <v>1743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241</v>
      </c>
      <c r="AU170" s="247" t="s">
        <v>79</v>
      </c>
      <c r="AV170" s="14" t="s">
        <v>121</v>
      </c>
      <c r="AW170" s="14" t="s">
        <v>31</v>
      </c>
      <c r="AX170" s="14" t="s">
        <v>77</v>
      </c>
      <c r="AY170" s="247" t="s">
        <v>122</v>
      </c>
    </row>
    <row r="171" s="2" customFormat="1" ht="16.5" customHeight="1">
      <c r="A171" s="38"/>
      <c r="B171" s="39"/>
      <c r="C171" s="248" t="s">
        <v>329</v>
      </c>
      <c r="D171" s="248" t="s">
        <v>316</v>
      </c>
      <c r="E171" s="249" t="s">
        <v>330</v>
      </c>
      <c r="F171" s="250" t="s">
        <v>331</v>
      </c>
      <c r="G171" s="251" t="s">
        <v>319</v>
      </c>
      <c r="H171" s="252">
        <v>43.575000000000003</v>
      </c>
      <c r="I171" s="253"/>
      <c r="J171" s="254">
        <f>ROUND(I171*H171,2)</f>
        <v>0</v>
      </c>
      <c r="K171" s="250" t="s">
        <v>214</v>
      </c>
      <c r="L171" s="255"/>
      <c r="M171" s="256" t="s">
        <v>19</v>
      </c>
      <c r="N171" s="257" t="s">
        <v>40</v>
      </c>
      <c r="O171" s="84"/>
      <c r="P171" s="205">
        <f>O171*H171</f>
        <v>0</v>
      </c>
      <c r="Q171" s="205">
        <v>0.001</v>
      </c>
      <c r="R171" s="205">
        <f>Q171*H171</f>
        <v>0.043575000000000003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152</v>
      </c>
      <c r="AT171" s="207" t="s">
        <v>316</v>
      </c>
      <c r="AU171" s="207" t="s">
        <v>79</v>
      </c>
      <c r="AY171" s="17" t="s">
        <v>122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77</v>
      </c>
      <c r="BK171" s="208">
        <f>ROUND(I171*H171,2)</f>
        <v>0</v>
      </c>
      <c r="BL171" s="17" t="s">
        <v>121</v>
      </c>
      <c r="BM171" s="207" t="s">
        <v>332</v>
      </c>
    </row>
    <row r="172" s="2" customFormat="1">
      <c r="A172" s="38"/>
      <c r="B172" s="39"/>
      <c r="C172" s="40"/>
      <c r="D172" s="209" t="s">
        <v>128</v>
      </c>
      <c r="E172" s="40"/>
      <c r="F172" s="210" t="s">
        <v>331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128</v>
      </c>
      <c r="AU172" s="17" t="s">
        <v>79</v>
      </c>
    </row>
    <row r="173" s="13" customFormat="1">
      <c r="A173" s="13"/>
      <c r="B173" s="226"/>
      <c r="C173" s="227"/>
      <c r="D173" s="209" t="s">
        <v>241</v>
      </c>
      <c r="E173" s="228" t="s">
        <v>19</v>
      </c>
      <c r="F173" s="229" t="s">
        <v>333</v>
      </c>
      <c r="G173" s="227"/>
      <c r="H173" s="230">
        <v>43.575000000000003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241</v>
      </c>
      <c r="AU173" s="236" t="s">
        <v>79</v>
      </c>
      <c r="AV173" s="13" t="s">
        <v>79</v>
      </c>
      <c r="AW173" s="13" t="s">
        <v>31</v>
      </c>
      <c r="AX173" s="13" t="s">
        <v>69</v>
      </c>
      <c r="AY173" s="236" t="s">
        <v>122</v>
      </c>
    </row>
    <row r="174" s="14" customFormat="1">
      <c r="A174" s="14"/>
      <c r="B174" s="237"/>
      <c r="C174" s="238"/>
      <c r="D174" s="209" t="s">
        <v>241</v>
      </c>
      <c r="E174" s="239" t="s">
        <v>19</v>
      </c>
      <c r="F174" s="240" t="s">
        <v>243</v>
      </c>
      <c r="G174" s="238"/>
      <c r="H174" s="241">
        <v>43.575000000000003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241</v>
      </c>
      <c r="AU174" s="247" t="s">
        <v>79</v>
      </c>
      <c r="AV174" s="14" t="s">
        <v>121</v>
      </c>
      <c r="AW174" s="14" t="s">
        <v>31</v>
      </c>
      <c r="AX174" s="14" t="s">
        <v>77</v>
      </c>
      <c r="AY174" s="247" t="s">
        <v>122</v>
      </c>
    </row>
    <row r="175" s="2" customFormat="1" ht="16.5" customHeight="1">
      <c r="A175" s="38"/>
      <c r="B175" s="39"/>
      <c r="C175" s="196" t="s">
        <v>334</v>
      </c>
      <c r="D175" s="196" t="s">
        <v>123</v>
      </c>
      <c r="E175" s="197" t="s">
        <v>335</v>
      </c>
      <c r="F175" s="198" t="s">
        <v>336</v>
      </c>
      <c r="G175" s="199" t="s">
        <v>233</v>
      </c>
      <c r="H175" s="200">
        <v>1743</v>
      </c>
      <c r="I175" s="201"/>
      <c r="J175" s="202">
        <f>ROUND(I175*H175,2)</f>
        <v>0</v>
      </c>
      <c r="K175" s="198" t="s">
        <v>214</v>
      </c>
      <c r="L175" s="44"/>
      <c r="M175" s="203" t="s">
        <v>19</v>
      </c>
      <c r="N175" s="204" t="s">
        <v>40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121</v>
      </c>
      <c r="AT175" s="207" t="s">
        <v>123</v>
      </c>
      <c r="AU175" s="207" t="s">
        <v>79</v>
      </c>
      <c r="AY175" s="17" t="s">
        <v>122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77</v>
      </c>
      <c r="BK175" s="208">
        <f>ROUND(I175*H175,2)</f>
        <v>0</v>
      </c>
      <c r="BL175" s="17" t="s">
        <v>121</v>
      </c>
      <c r="BM175" s="207" t="s">
        <v>337</v>
      </c>
    </row>
    <row r="176" s="2" customFormat="1">
      <c r="A176" s="38"/>
      <c r="B176" s="39"/>
      <c r="C176" s="40"/>
      <c r="D176" s="209" t="s">
        <v>128</v>
      </c>
      <c r="E176" s="40"/>
      <c r="F176" s="210" t="s">
        <v>338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79</v>
      </c>
    </row>
    <row r="177" s="13" customFormat="1">
      <c r="A177" s="13"/>
      <c r="B177" s="226"/>
      <c r="C177" s="227"/>
      <c r="D177" s="209" t="s">
        <v>241</v>
      </c>
      <c r="E177" s="228" t="s">
        <v>19</v>
      </c>
      <c r="F177" s="229" t="s">
        <v>327</v>
      </c>
      <c r="G177" s="227"/>
      <c r="H177" s="230">
        <v>750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241</v>
      </c>
      <c r="AU177" s="236" t="s">
        <v>79</v>
      </c>
      <c r="AV177" s="13" t="s">
        <v>79</v>
      </c>
      <c r="AW177" s="13" t="s">
        <v>31</v>
      </c>
      <c r="AX177" s="13" t="s">
        <v>69</v>
      </c>
      <c r="AY177" s="236" t="s">
        <v>122</v>
      </c>
    </row>
    <row r="178" s="13" customFormat="1">
      <c r="A178" s="13"/>
      <c r="B178" s="226"/>
      <c r="C178" s="227"/>
      <c r="D178" s="209" t="s">
        <v>241</v>
      </c>
      <c r="E178" s="228" t="s">
        <v>19</v>
      </c>
      <c r="F178" s="229" t="s">
        <v>328</v>
      </c>
      <c r="G178" s="227"/>
      <c r="H178" s="230">
        <v>993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241</v>
      </c>
      <c r="AU178" s="236" t="s">
        <v>79</v>
      </c>
      <c r="AV178" s="13" t="s">
        <v>79</v>
      </c>
      <c r="AW178" s="13" t="s">
        <v>31</v>
      </c>
      <c r="AX178" s="13" t="s">
        <v>69</v>
      </c>
      <c r="AY178" s="236" t="s">
        <v>122</v>
      </c>
    </row>
    <row r="179" s="14" customFormat="1">
      <c r="A179" s="14"/>
      <c r="B179" s="237"/>
      <c r="C179" s="238"/>
      <c r="D179" s="209" t="s">
        <v>241</v>
      </c>
      <c r="E179" s="239" t="s">
        <v>19</v>
      </c>
      <c r="F179" s="240" t="s">
        <v>243</v>
      </c>
      <c r="G179" s="238"/>
      <c r="H179" s="241">
        <v>1743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241</v>
      </c>
      <c r="AU179" s="247" t="s">
        <v>79</v>
      </c>
      <c r="AV179" s="14" t="s">
        <v>121</v>
      </c>
      <c r="AW179" s="14" t="s">
        <v>31</v>
      </c>
      <c r="AX179" s="14" t="s">
        <v>77</v>
      </c>
      <c r="AY179" s="247" t="s">
        <v>122</v>
      </c>
    </row>
    <row r="180" s="2" customFormat="1" ht="16.5" customHeight="1">
      <c r="A180" s="38"/>
      <c r="B180" s="39"/>
      <c r="C180" s="248" t="s">
        <v>339</v>
      </c>
      <c r="D180" s="248" t="s">
        <v>316</v>
      </c>
      <c r="E180" s="249" t="s">
        <v>340</v>
      </c>
      <c r="F180" s="250" t="s">
        <v>341</v>
      </c>
      <c r="G180" s="251" t="s">
        <v>233</v>
      </c>
      <c r="H180" s="252">
        <v>2091.5999999999999</v>
      </c>
      <c r="I180" s="253"/>
      <c r="J180" s="254">
        <f>ROUND(I180*H180,2)</f>
        <v>0</v>
      </c>
      <c r="K180" s="250" t="s">
        <v>214</v>
      </c>
      <c r="L180" s="255"/>
      <c r="M180" s="256" t="s">
        <v>19</v>
      </c>
      <c r="N180" s="257" t="s">
        <v>40</v>
      </c>
      <c r="O180" s="84"/>
      <c r="P180" s="205">
        <f>O180*H180</f>
        <v>0</v>
      </c>
      <c r="Q180" s="205">
        <v>0.00069999999999999999</v>
      </c>
      <c r="R180" s="205">
        <f>Q180*H180</f>
        <v>1.4641199999999999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152</v>
      </c>
      <c r="AT180" s="207" t="s">
        <v>316</v>
      </c>
      <c r="AU180" s="207" t="s">
        <v>79</v>
      </c>
      <c r="AY180" s="17" t="s">
        <v>122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77</v>
      </c>
      <c r="BK180" s="208">
        <f>ROUND(I180*H180,2)</f>
        <v>0</v>
      </c>
      <c r="BL180" s="17" t="s">
        <v>121</v>
      </c>
      <c r="BM180" s="207" t="s">
        <v>342</v>
      </c>
    </row>
    <row r="181" s="2" customFormat="1">
      <c r="A181" s="38"/>
      <c r="B181" s="39"/>
      <c r="C181" s="40"/>
      <c r="D181" s="209" t="s">
        <v>128</v>
      </c>
      <c r="E181" s="40"/>
      <c r="F181" s="210" t="s">
        <v>341</v>
      </c>
      <c r="G181" s="40"/>
      <c r="H181" s="40"/>
      <c r="I181" s="211"/>
      <c r="J181" s="40"/>
      <c r="K181" s="40"/>
      <c r="L181" s="44"/>
      <c r="M181" s="212"/>
      <c r="N181" s="21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79</v>
      </c>
    </row>
    <row r="182" s="13" customFormat="1">
      <c r="A182" s="13"/>
      <c r="B182" s="226"/>
      <c r="C182" s="227"/>
      <c r="D182" s="209" t="s">
        <v>241</v>
      </c>
      <c r="E182" s="228" t="s">
        <v>19</v>
      </c>
      <c r="F182" s="229" t="s">
        <v>343</v>
      </c>
      <c r="G182" s="227"/>
      <c r="H182" s="230">
        <v>900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241</v>
      </c>
      <c r="AU182" s="236" t="s">
        <v>79</v>
      </c>
      <c r="AV182" s="13" t="s">
        <v>79</v>
      </c>
      <c r="AW182" s="13" t="s">
        <v>31</v>
      </c>
      <c r="AX182" s="13" t="s">
        <v>69</v>
      </c>
      <c r="AY182" s="236" t="s">
        <v>122</v>
      </c>
    </row>
    <row r="183" s="13" customFormat="1">
      <c r="A183" s="13"/>
      <c r="B183" s="226"/>
      <c r="C183" s="227"/>
      <c r="D183" s="209" t="s">
        <v>241</v>
      </c>
      <c r="E183" s="228" t="s">
        <v>19</v>
      </c>
      <c r="F183" s="229" t="s">
        <v>344</v>
      </c>
      <c r="G183" s="227"/>
      <c r="H183" s="230">
        <v>1191.5999999999999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241</v>
      </c>
      <c r="AU183" s="236" t="s">
        <v>79</v>
      </c>
      <c r="AV183" s="13" t="s">
        <v>79</v>
      </c>
      <c r="AW183" s="13" t="s">
        <v>31</v>
      </c>
      <c r="AX183" s="13" t="s">
        <v>69</v>
      </c>
      <c r="AY183" s="236" t="s">
        <v>122</v>
      </c>
    </row>
    <row r="184" s="14" customFormat="1">
      <c r="A184" s="14"/>
      <c r="B184" s="237"/>
      <c r="C184" s="238"/>
      <c r="D184" s="209" t="s">
        <v>241</v>
      </c>
      <c r="E184" s="239" t="s">
        <v>19</v>
      </c>
      <c r="F184" s="240" t="s">
        <v>243</v>
      </c>
      <c r="G184" s="238"/>
      <c r="H184" s="241">
        <v>2091.5999999999999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241</v>
      </c>
      <c r="AU184" s="247" t="s">
        <v>79</v>
      </c>
      <c r="AV184" s="14" t="s">
        <v>121</v>
      </c>
      <c r="AW184" s="14" t="s">
        <v>31</v>
      </c>
      <c r="AX184" s="14" t="s">
        <v>77</v>
      </c>
      <c r="AY184" s="247" t="s">
        <v>122</v>
      </c>
    </row>
    <row r="185" s="2" customFormat="1" ht="16.5" customHeight="1">
      <c r="A185" s="38"/>
      <c r="B185" s="39"/>
      <c r="C185" s="196" t="s">
        <v>345</v>
      </c>
      <c r="D185" s="196" t="s">
        <v>123</v>
      </c>
      <c r="E185" s="197" t="s">
        <v>346</v>
      </c>
      <c r="F185" s="198" t="s">
        <v>347</v>
      </c>
      <c r="G185" s="199" t="s">
        <v>233</v>
      </c>
      <c r="H185" s="200">
        <v>1743</v>
      </c>
      <c r="I185" s="201"/>
      <c r="J185" s="202">
        <f>ROUND(I185*H185,2)</f>
        <v>0</v>
      </c>
      <c r="K185" s="198" t="s">
        <v>214</v>
      </c>
      <c r="L185" s="44"/>
      <c r="M185" s="203" t="s">
        <v>19</v>
      </c>
      <c r="N185" s="204" t="s">
        <v>40</v>
      </c>
      <c r="O185" s="84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121</v>
      </c>
      <c r="AT185" s="207" t="s">
        <v>123</v>
      </c>
      <c r="AU185" s="207" t="s">
        <v>79</v>
      </c>
      <c r="AY185" s="17" t="s">
        <v>122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77</v>
      </c>
      <c r="BK185" s="208">
        <f>ROUND(I185*H185,2)</f>
        <v>0</v>
      </c>
      <c r="BL185" s="17" t="s">
        <v>121</v>
      </c>
      <c r="BM185" s="207" t="s">
        <v>348</v>
      </c>
    </row>
    <row r="186" s="2" customFormat="1">
      <c r="A186" s="38"/>
      <c r="B186" s="39"/>
      <c r="C186" s="40"/>
      <c r="D186" s="209" t="s">
        <v>128</v>
      </c>
      <c r="E186" s="40"/>
      <c r="F186" s="210" t="s">
        <v>349</v>
      </c>
      <c r="G186" s="40"/>
      <c r="H186" s="40"/>
      <c r="I186" s="211"/>
      <c r="J186" s="40"/>
      <c r="K186" s="40"/>
      <c r="L186" s="44"/>
      <c r="M186" s="212"/>
      <c r="N186" s="213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128</v>
      </c>
      <c r="AU186" s="17" t="s">
        <v>79</v>
      </c>
    </row>
    <row r="187" s="13" customFormat="1">
      <c r="A187" s="13"/>
      <c r="B187" s="226"/>
      <c r="C187" s="227"/>
      <c r="D187" s="209" t="s">
        <v>241</v>
      </c>
      <c r="E187" s="228" t="s">
        <v>19</v>
      </c>
      <c r="F187" s="229" t="s">
        <v>327</v>
      </c>
      <c r="G187" s="227"/>
      <c r="H187" s="230">
        <v>750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241</v>
      </c>
      <c r="AU187" s="236" t="s">
        <v>79</v>
      </c>
      <c r="AV187" s="13" t="s">
        <v>79</v>
      </c>
      <c r="AW187" s="13" t="s">
        <v>31</v>
      </c>
      <c r="AX187" s="13" t="s">
        <v>69</v>
      </c>
      <c r="AY187" s="236" t="s">
        <v>122</v>
      </c>
    </row>
    <row r="188" s="13" customFormat="1">
      <c r="A188" s="13"/>
      <c r="B188" s="226"/>
      <c r="C188" s="227"/>
      <c r="D188" s="209" t="s">
        <v>241</v>
      </c>
      <c r="E188" s="228" t="s">
        <v>19</v>
      </c>
      <c r="F188" s="229" t="s">
        <v>328</v>
      </c>
      <c r="G188" s="227"/>
      <c r="H188" s="230">
        <v>993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241</v>
      </c>
      <c r="AU188" s="236" t="s">
        <v>79</v>
      </c>
      <c r="AV188" s="13" t="s">
        <v>79</v>
      </c>
      <c r="AW188" s="13" t="s">
        <v>31</v>
      </c>
      <c r="AX188" s="13" t="s">
        <v>69</v>
      </c>
      <c r="AY188" s="236" t="s">
        <v>122</v>
      </c>
    </row>
    <row r="189" s="14" customFormat="1">
      <c r="A189" s="14"/>
      <c r="B189" s="237"/>
      <c r="C189" s="238"/>
      <c r="D189" s="209" t="s">
        <v>241</v>
      </c>
      <c r="E189" s="239" t="s">
        <v>19</v>
      </c>
      <c r="F189" s="240" t="s">
        <v>243</v>
      </c>
      <c r="G189" s="238"/>
      <c r="H189" s="241">
        <v>1743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241</v>
      </c>
      <c r="AU189" s="247" t="s">
        <v>79</v>
      </c>
      <c r="AV189" s="14" t="s">
        <v>121</v>
      </c>
      <c r="AW189" s="14" t="s">
        <v>31</v>
      </c>
      <c r="AX189" s="14" t="s">
        <v>77</v>
      </c>
      <c r="AY189" s="247" t="s">
        <v>122</v>
      </c>
    </row>
    <row r="190" s="2" customFormat="1" ht="16.5" customHeight="1">
      <c r="A190" s="38"/>
      <c r="B190" s="39"/>
      <c r="C190" s="196" t="s">
        <v>350</v>
      </c>
      <c r="D190" s="196" t="s">
        <v>123</v>
      </c>
      <c r="E190" s="197" t="s">
        <v>351</v>
      </c>
      <c r="F190" s="198" t="s">
        <v>352</v>
      </c>
      <c r="G190" s="199" t="s">
        <v>233</v>
      </c>
      <c r="H190" s="200">
        <v>1743</v>
      </c>
      <c r="I190" s="201"/>
      <c r="J190" s="202">
        <f>ROUND(I190*H190,2)</f>
        <v>0</v>
      </c>
      <c r="K190" s="198" t="s">
        <v>214</v>
      </c>
      <c r="L190" s="44"/>
      <c r="M190" s="203" t="s">
        <v>19</v>
      </c>
      <c r="N190" s="204" t="s">
        <v>40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121</v>
      </c>
      <c r="AT190" s="207" t="s">
        <v>123</v>
      </c>
      <c r="AU190" s="207" t="s">
        <v>79</v>
      </c>
      <c r="AY190" s="17" t="s">
        <v>122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77</v>
      </c>
      <c r="BK190" s="208">
        <f>ROUND(I190*H190,2)</f>
        <v>0</v>
      </c>
      <c r="BL190" s="17" t="s">
        <v>121</v>
      </c>
      <c r="BM190" s="207" t="s">
        <v>353</v>
      </c>
    </row>
    <row r="191" s="2" customFormat="1">
      <c r="A191" s="38"/>
      <c r="B191" s="39"/>
      <c r="C191" s="40"/>
      <c r="D191" s="209" t="s">
        <v>128</v>
      </c>
      <c r="E191" s="40"/>
      <c r="F191" s="210" t="s">
        <v>354</v>
      </c>
      <c r="G191" s="40"/>
      <c r="H191" s="40"/>
      <c r="I191" s="211"/>
      <c r="J191" s="40"/>
      <c r="K191" s="40"/>
      <c r="L191" s="44"/>
      <c r="M191" s="212"/>
      <c r="N191" s="213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79</v>
      </c>
    </row>
    <row r="192" s="13" customFormat="1">
      <c r="A192" s="13"/>
      <c r="B192" s="226"/>
      <c r="C192" s="227"/>
      <c r="D192" s="209" t="s">
        <v>241</v>
      </c>
      <c r="E192" s="228" t="s">
        <v>19</v>
      </c>
      <c r="F192" s="229" t="s">
        <v>327</v>
      </c>
      <c r="G192" s="227"/>
      <c r="H192" s="230">
        <v>750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241</v>
      </c>
      <c r="AU192" s="236" t="s">
        <v>79</v>
      </c>
      <c r="AV192" s="13" t="s">
        <v>79</v>
      </c>
      <c r="AW192" s="13" t="s">
        <v>31</v>
      </c>
      <c r="AX192" s="13" t="s">
        <v>69</v>
      </c>
      <c r="AY192" s="236" t="s">
        <v>122</v>
      </c>
    </row>
    <row r="193" s="13" customFormat="1">
      <c r="A193" s="13"/>
      <c r="B193" s="226"/>
      <c r="C193" s="227"/>
      <c r="D193" s="209" t="s">
        <v>241</v>
      </c>
      <c r="E193" s="228" t="s">
        <v>19</v>
      </c>
      <c r="F193" s="229" t="s">
        <v>328</v>
      </c>
      <c r="G193" s="227"/>
      <c r="H193" s="230">
        <v>993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241</v>
      </c>
      <c r="AU193" s="236" t="s">
        <v>79</v>
      </c>
      <c r="AV193" s="13" t="s">
        <v>79</v>
      </c>
      <c r="AW193" s="13" t="s">
        <v>31</v>
      </c>
      <c r="AX193" s="13" t="s">
        <v>69</v>
      </c>
      <c r="AY193" s="236" t="s">
        <v>122</v>
      </c>
    </row>
    <row r="194" s="14" customFormat="1">
      <c r="A194" s="14"/>
      <c r="B194" s="237"/>
      <c r="C194" s="238"/>
      <c r="D194" s="209" t="s">
        <v>241</v>
      </c>
      <c r="E194" s="239" t="s">
        <v>19</v>
      </c>
      <c r="F194" s="240" t="s">
        <v>243</v>
      </c>
      <c r="G194" s="238"/>
      <c r="H194" s="241">
        <v>1743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241</v>
      </c>
      <c r="AU194" s="247" t="s">
        <v>79</v>
      </c>
      <c r="AV194" s="14" t="s">
        <v>121</v>
      </c>
      <c r="AW194" s="14" t="s">
        <v>31</v>
      </c>
      <c r="AX194" s="14" t="s">
        <v>77</v>
      </c>
      <c r="AY194" s="247" t="s">
        <v>122</v>
      </c>
    </row>
    <row r="195" s="2" customFormat="1" ht="16.5" customHeight="1">
      <c r="A195" s="38"/>
      <c r="B195" s="39"/>
      <c r="C195" s="196" t="s">
        <v>355</v>
      </c>
      <c r="D195" s="196" t="s">
        <v>123</v>
      </c>
      <c r="E195" s="197" t="s">
        <v>356</v>
      </c>
      <c r="F195" s="198" t="s">
        <v>357</v>
      </c>
      <c r="G195" s="199" t="s">
        <v>238</v>
      </c>
      <c r="H195" s="200">
        <v>600</v>
      </c>
      <c r="I195" s="201"/>
      <c r="J195" s="202">
        <f>ROUND(I195*H195,2)</f>
        <v>0</v>
      </c>
      <c r="K195" s="198" t="s">
        <v>19</v>
      </c>
      <c r="L195" s="44"/>
      <c r="M195" s="203" t="s">
        <v>19</v>
      </c>
      <c r="N195" s="204" t="s">
        <v>40</v>
      </c>
      <c r="O195" s="84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7" t="s">
        <v>121</v>
      </c>
      <c r="AT195" s="207" t="s">
        <v>123</v>
      </c>
      <c r="AU195" s="207" t="s">
        <v>79</v>
      </c>
      <c r="AY195" s="17" t="s">
        <v>122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7" t="s">
        <v>77</v>
      </c>
      <c r="BK195" s="208">
        <f>ROUND(I195*H195,2)</f>
        <v>0</v>
      </c>
      <c r="BL195" s="17" t="s">
        <v>121</v>
      </c>
      <c r="BM195" s="207" t="s">
        <v>358</v>
      </c>
    </row>
    <row r="196" s="2" customFormat="1">
      <c r="A196" s="38"/>
      <c r="B196" s="39"/>
      <c r="C196" s="40"/>
      <c r="D196" s="209" t="s">
        <v>128</v>
      </c>
      <c r="E196" s="40"/>
      <c r="F196" s="210" t="s">
        <v>357</v>
      </c>
      <c r="G196" s="40"/>
      <c r="H196" s="40"/>
      <c r="I196" s="211"/>
      <c r="J196" s="40"/>
      <c r="K196" s="40"/>
      <c r="L196" s="44"/>
      <c r="M196" s="212"/>
      <c r="N196" s="213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79</v>
      </c>
    </row>
    <row r="197" s="13" customFormat="1">
      <c r="A197" s="13"/>
      <c r="B197" s="226"/>
      <c r="C197" s="227"/>
      <c r="D197" s="209" t="s">
        <v>241</v>
      </c>
      <c r="E197" s="228" t="s">
        <v>19</v>
      </c>
      <c r="F197" s="229" t="s">
        <v>359</v>
      </c>
      <c r="G197" s="227"/>
      <c r="H197" s="230">
        <v>600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241</v>
      </c>
      <c r="AU197" s="236" t="s">
        <v>79</v>
      </c>
      <c r="AV197" s="13" t="s">
        <v>79</v>
      </c>
      <c r="AW197" s="13" t="s">
        <v>31</v>
      </c>
      <c r="AX197" s="13" t="s">
        <v>69</v>
      </c>
      <c r="AY197" s="236" t="s">
        <v>122</v>
      </c>
    </row>
    <row r="198" s="14" customFormat="1">
      <c r="A198" s="14"/>
      <c r="B198" s="237"/>
      <c r="C198" s="238"/>
      <c r="D198" s="209" t="s">
        <v>241</v>
      </c>
      <c r="E198" s="239" t="s">
        <v>19</v>
      </c>
      <c r="F198" s="240" t="s">
        <v>243</v>
      </c>
      <c r="G198" s="238"/>
      <c r="H198" s="241">
        <v>600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241</v>
      </c>
      <c r="AU198" s="247" t="s">
        <v>79</v>
      </c>
      <c r="AV198" s="14" t="s">
        <v>121</v>
      </c>
      <c r="AW198" s="14" t="s">
        <v>31</v>
      </c>
      <c r="AX198" s="14" t="s">
        <v>77</v>
      </c>
      <c r="AY198" s="247" t="s">
        <v>122</v>
      </c>
    </row>
    <row r="199" s="2" customFormat="1" ht="16.5" customHeight="1">
      <c r="A199" s="38"/>
      <c r="B199" s="39"/>
      <c r="C199" s="196" t="s">
        <v>360</v>
      </c>
      <c r="D199" s="196" t="s">
        <v>123</v>
      </c>
      <c r="E199" s="197" t="s">
        <v>361</v>
      </c>
      <c r="F199" s="198" t="s">
        <v>362</v>
      </c>
      <c r="G199" s="199" t="s">
        <v>185</v>
      </c>
      <c r="H199" s="200">
        <v>1</v>
      </c>
      <c r="I199" s="201"/>
      <c r="J199" s="202">
        <f>ROUND(I199*H199,2)</f>
        <v>0</v>
      </c>
      <c r="K199" s="198" t="s">
        <v>19</v>
      </c>
      <c r="L199" s="44"/>
      <c r="M199" s="203" t="s">
        <v>19</v>
      </c>
      <c r="N199" s="204" t="s">
        <v>40</v>
      </c>
      <c r="O199" s="84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7" t="s">
        <v>121</v>
      </c>
      <c r="AT199" s="207" t="s">
        <v>123</v>
      </c>
      <c r="AU199" s="207" t="s">
        <v>79</v>
      </c>
      <c r="AY199" s="17" t="s">
        <v>122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7" t="s">
        <v>77</v>
      </c>
      <c r="BK199" s="208">
        <f>ROUND(I199*H199,2)</f>
        <v>0</v>
      </c>
      <c r="BL199" s="17" t="s">
        <v>121</v>
      </c>
      <c r="BM199" s="207" t="s">
        <v>363</v>
      </c>
    </row>
    <row r="200" s="2" customFormat="1">
      <c r="A200" s="38"/>
      <c r="B200" s="39"/>
      <c r="C200" s="40"/>
      <c r="D200" s="209" t="s">
        <v>128</v>
      </c>
      <c r="E200" s="40"/>
      <c r="F200" s="210" t="s">
        <v>362</v>
      </c>
      <c r="G200" s="40"/>
      <c r="H200" s="40"/>
      <c r="I200" s="211"/>
      <c r="J200" s="40"/>
      <c r="K200" s="40"/>
      <c r="L200" s="44"/>
      <c r="M200" s="212"/>
      <c r="N200" s="21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79</v>
      </c>
    </row>
    <row r="201" s="11" customFormat="1" ht="22.8" customHeight="1">
      <c r="A201" s="11"/>
      <c r="B201" s="182"/>
      <c r="C201" s="183"/>
      <c r="D201" s="184" t="s">
        <v>68</v>
      </c>
      <c r="E201" s="224" t="s">
        <v>121</v>
      </c>
      <c r="F201" s="224" t="s">
        <v>364</v>
      </c>
      <c r="G201" s="183"/>
      <c r="H201" s="183"/>
      <c r="I201" s="186"/>
      <c r="J201" s="225">
        <f>BK201</f>
        <v>0</v>
      </c>
      <c r="K201" s="183"/>
      <c r="L201" s="188"/>
      <c r="M201" s="189"/>
      <c r="N201" s="190"/>
      <c r="O201" s="190"/>
      <c r="P201" s="191">
        <f>SUM(P202:P217)</f>
        <v>0</v>
      </c>
      <c r="Q201" s="190"/>
      <c r="R201" s="191">
        <f>SUM(R202:R217)</f>
        <v>1944.8424</v>
      </c>
      <c r="S201" s="190"/>
      <c r="T201" s="192">
        <f>SUM(T202:T217)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3" t="s">
        <v>77</v>
      </c>
      <c r="AT201" s="194" t="s">
        <v>68</v>
      </c>
      <c r="AU201" s="194" t="s">
        <v>77</v>
      </c>
      <c r="AY201" s="193" t="s">
        <v>122</v>
      </c>
      <c r="BK201" s="195">
        <f>SUM(BK202:BK217)</f>
        <v>0</v>
      </c>
    </row>
    <row r="202" s="2" customFormat="1" ht="21.75" customHeight="1">
      <c r="A202" s="38"/>
      <c r="B202" s="39"/>
      <c r="C202" s="196" t="s">
        <v>365</v>
      </c>
      <c r="D202" s="196" t="s">
        <v>123</v>
      </c>
      <c r="E202" s="197" t="s">
        <v>366</v>
      </c>
      <c r="F202" s="198" t="s">
        <v>367</v>
      </c>
      <c r="G202" s="199" t="s">
        <v>238</v>
      </c>
      <c r="H202" s="200">
        <v>160</v>
      </c>
      <c r="I202" s="201"/>
      <c r="J202" s="202">
        <f>ROUND(I202*H202,2)</f>
        <v>0</v>
      </c>
      <c r="K202" s="198" t="s">
        <v>214</v>
      </c>
      <c r="L202" s="44"/>
      <c r="M202" s="203" t="s">
        <v>19</v>
      </c>
      <c r="N202" s="204" t="s">
        <v>40</v>
      </c>
      <c r="O202" s="84"/>
      <c r="P202" s="205">
        <f>O202*H202</f>
        <v>0</v>
      </c>
      <c r="Q202" s="205">
        <v>1.8899999999999999</v>
      </c>
      <c r="R202" s="205">
        <f>Q202*H202</f>
        <v>302.39999999999998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121</v>
      </c>
      <c r="AT202" s="207" t="s">
        <v>123</v>
      </c>
      <c r="AU202" s="207" t="s">
        <v>79</v>
      </c>
      <c r="AY202" s="17" t="s">
        <v>122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77</v>
      </c>
      <c r="BK202" s="208">
        <f>ROUND(I202*H202,2)</f>
        <v>0</v>
      </c>
      <c r="BL202" s="17" t="s">
        <v>121</v>
      </c>
      <c r="BM202" s="207" t="s">
        <v>368</v>
      </c>
    </row>
    <row r="203" s="2" customFormat="1">
      <c r="A203" s="38"/>
      <c r="B203" s="39"/>
      <c r="C203" s="40"/>
      <c r="D203" s="209" t="s">
        <v>128</v>
      </c>
      <c r="E203" s="40"/>
      <c r="F203" s="210" t="s">
        <v>369</v>
      </c>
      <c r="G203" s="40"/>
      <c r="H203" s="40"/>
      <c r="I203" s="211"/>
      <c r="J203" s="40"/>
      <c r="K203" s="40"/>
      <c r="L203" s="44"/>
      <c r="M203" s="212"/>
      <c r="N203" s="21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128</v>
      </c>
      <c r="AU203" s="17" t="s">
        <v>79</v>
      </c>
    </row>
    <row r="204" s="13" customFormat="1">
      <c r="A204" s="13"/>
      <c r="B204" s="226"/>
      <c r="C204" s="227"/>
      <c r="D204" s="209" t="s">
        <v>241</v>
      </c>
      <c r="E204" s="228" t="s">
        <v>19</v>
      </c>
      <c r="F204" s="229" t="s">
        <v>370</v>
      </c>
      <c r="G204" s="227"/>
      <c r="H204" s="230">
        <v>160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241</v>
      </c>
      <c r="AU204" s="236" t="s">
        <v>79</v>
      </c>
      <c r="AV204" s="13" t="s">
        <v>79</v>
      </c>
      <c r="AW204" s="13" t="s">
        <v>31</v>
      </c>
      <c r="AX204" s="13" t="s">
        <v>69</v>
      </c>
      <c r="AY204" s="236" t="s">
        <v>122</v>
      </c>
    </row>
    <row r="205" s="14" customFormat="1">
      <c r="A205" s="14"/>
      <c r="B205" s="237"/>
      <c r="C205" s="238"/>
      <c r="D205" s="209" t="s">
        <v>241</v>
      </c>
      <c r="E205" s="239" t="s">
        <v>19</v>
      </c>
      <c r="F205" s="240" t="s">
        <v>243</v>
      </c>
      <c r="G205" s="238"/>
      <c r="H205" s="241">
        <v>160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241</v>
      </c>
      <c r="AU205" s="247" t="s">
        <v>79</v>
      </c>
      <c r="AV205" s="14" t="s">
        <v>121</v>
      </c>
      <c r="AW205" s="14" t="s">
        <v>31</v>
      </c>
      <c r="AX205" s="14" t="s">
        <v>77</v>
      </c>
      <c r="AY205" s="247" t="s">
        <v>122</v>
      </c>
    </row>
    <row r="206" s="2" customFormat="1" ht="16.5" customHeight="1">
      <c r="A206" s="38"/>
      <c r="B206" s="39"/>
      <c r="C206" s="196" t="s">
        <v>371</v>
      </c>
      <c r="D206" s="196" t="s">
        <v>123</v>
      </c>
      <c r="E206" s="197" t="s">
        <v>372</v>
      </c>
      <c r="F206" s="198" t="s">
        <v>373</v>
      </c>
      <c r="G206" s="199" t="s">
        <v>238</v>
      </c>
      <c r="H206" s="200">
        <v>90</v>
      </c>
      <c r="I206" s="201"/>
      <c r="J206" s="202">
        <f>ROUND(I206*H206,2)</f>
        <v>0</v>
      </c>
      <c r="K206" s="198" t="s">
        <v>214</v>
      </c>
      <c r="L206" s="44"/>
      <c r="M206" s="203" t="s">
        <v>19</v>
      </c>
      <c r="N206" s="204" t="s">
        <v>40</v>
      </c>
      <c r="O206" s="84"/>
      <c r="P206" s="205">
        <f>O206*H206</f>
        <v>0</v>
      </c>
      <c r="Q206" s="205">
        <v>2.25</v>
      </c>
      <c r="R206" s="205">
        <f>Q206*H206</f>
        <v>202.5</v>
      </c>
      <c r="S206" s="205">
        <v>0</v>
      </c>
      <c r="T206" s="20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7" t="s">
        <v>121</v>
      </c>
      <c r="AT206" s="207" t="s">
        <v>123</v>
      </c>
      <c r="AU206" s="207" t="s">
        <v>79</v>
      </c>
      <c r="AY206" s="17" t="s">
        <v>122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77</v>
      </c>
      <c r="BK206" s="208">
        <f>ROUND(I206*H206,2)</f>
        <v>0</v>
      </c>
      <c r="BL206" s="17" t="s">
        <v>121</v>
      </c>
      <c r="BM206" s="207" t="s">
        <v>374</v>
      </c>
    </row>
    <row r="207" s="2" customFormat="1">
      <c r="A207" s="38"/>
      <c r="B207" s="39"/>
      <c r="C207" s="40"/>
      <c r="D207" s="209" t="s">
        <v>128</v>
      </c>
      <c r="E207" s="40"/>
      <c r="F207" s="210" t="s">
        <v>375</v>
      </c>
      <c r="G207" s="40"/>
      <c r="H207" s="40"/>
      <c r="I207" s="211"/>
      <c r="J207" s="40"/>
      <c r="K207" s="40"/>
      <c r="L207" s="44"/>
      <c r="M207" s="212"/>
      <c r="N207" s="21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79</v>
      </c>
    </row>
    <row r="208" s="13" customFormat="1">
      <c r="A208" s="13"/>
      <c r="B208" s="226"/>
      <c r="C208" s="227"/>
      <c r="D208" s="209" t="s">
        <v>241</v>
      </c>
      <c r="E208" s="228" t="s">
        <v>19</v>
      </c>
      <c r="F208" s="229" t="s">
        <v>376</v>
      </c>
      <c r="G208" s="227"/>
      <c r="H208" s="230">
        <v>90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241</v>
      </c>
      <c r="AU208" s="236" t="s">
        <v>79</v>
      </c>
      <c r="AV208" s="13" t="s">
        <v>79</v>
      </c>
      <c r="AW208" s="13" t="s">
        <v>31</v>
      </c>
      <c r="AX208" s="13" t="s">
        <v>69</v>
      </c>
      <c r="AY208" s="236" t="s">
        <v>122</v>
      </c>
    </row>
    <row r="209" s="14" customFormat="1">
      <c r="A209" s="14"/>
      <c r="B209" s="237"/>
      <c r="C209" s="238"/>
      <c r="D209" s="209" t="s">
        <v>241</v>
      </c>
      <c r="E209" s="239" t="s">
        <v>19</v>
      </c>
      <c r="F209" s="240" t="s">
        <v>243</v>
      </c>
      <c r="G209" s="238"/>
      <c r="H209" s="241">
        <v>90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241</v>
      </c>
      <c r="AU209" s="247" t="s">
        <v>79</v>
      </c>
      <c r="AV209" s="14" t="s">
        <v>121</v>
      </c>
      <c r="AW209" s="14" t="s">
        <v>31</v>
      </c>
      <c r="AX209" s="14" t="s">
        <v>77</v>
      </c>
      <c r="AY209" s="247" t="s">
        <v>122</v>
      </c>
    </row>
    <row r="210" s="2" customFormat="1" ht="16.5" customHeight="1">
      <c r="A210" s="38"/>
      <c r="B210" s="39"/>
      <c r="C210" s="196" t="s">
        <v>377</v>
      </c>
      <c r="D210" s="196" t="s">
        <v>123</v>
      </c>
      <c r="E210" s="197" t="s">
        <v>378</v>
      </c>
      <c r="F210" s="198" t="s">
        <v>379</v>
      </c>
      <c r="G210" s="199" t="s">
        <v>238</v>
      </c>
      <c r="H210" s="200">
        <v>280</v>
      </c>
      <c r="I210" s="201"/>
      <c r="J210" s="202">
        <f>ROUND(I210*H210,2)</f>
        <v>0</v>
      </c>
      <c r="K210" s="198" t="s">
        <v>214</v>
      </c>
      <c r="L210" s="44"/>
      <c r="M210" s="203" t="s">
        <v>19</v>
      </c>
      <c r="N210" s="204" t="s">
        <v>40</v>
      </c>
      <c r="O210" s="84"/>
      <c r="P210" s="205">
        <f>O210*H210</f>
        <v>0</v>
      </c>
      <c r="Q210" s="205">
        <v>2.13408</v>
      </c>
      <c r="R210" s="205">
        <f>Q210*H210</f>
        <v>597.54240000000004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121</v>
      </c>
      <c r="AT210" s="207" t="s">
        <v>123</v>
      </c>
      <c r="AU210" s="207" t="s">
        <v>79</v>
      </c>
      <c r="AY210" s="17" t="s">
        <v>122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77</v>
      </c>
      <c r="BK210" s="208">
        <f>ROUND(I210*H210,2)</f>
        <v>0</v>
      </c>
      <c r="BL210" s="17" t="s">
        <v>121</v>
      </c>
      <c r="BM210" s="207" t="s">
        <v>380</v>
      </c>
    </row>
    <row r="211" s="2" customFormat="1">
      <c r="A211" s="38"/>
      <c r="B211" s="39"/>
      <c r="C211" s="40"/>
      <c r="D211" s="209" t="s">
        <v>128</v>
      </c>
      <c r="E211" s="40"/>
      <c r="F211" s="210" t="s">
        <v>381</v>
      </c>
      <c r="G211" s="40"/>
      <c r="H211" s="40"/>
      <c r="I211" s="211"/>
      <c r="J211" s="40"/>
      <c r="K211" s="40"/>
      <c r="L211" s="44"/>
      <c r="M211" s="212"/>
      <c r="N211" s="213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79</v>
      </c>
    </row>
    <row r="212" s="13" customFormat="1">
      <c r="A212" s="13"/>
      <c r="B212" s="226"/>
      <c r="C212" s="227"/>
      <c r="D212" s="209" t="s">
        <v>241</v>
      </c>
      <c r="E212" s="228" t="s">
        <v>19</v>
      </c>
      <c r="F212" s="229" t="s">
        <v>382</v>
      </c>
      <c r="G212" s="227"/>
      <c r="H212" s="230">
        <v>280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241</v>
      </c>
      <c r="AU212" s="236" t="s">
        <v>79</v>
      </c>
      <c r="AV212" s="13" t="s">
        <v>79</v>
      </c>
      <c r="AW212" s="13" t="s">
        <v>31</v>
      </c>
      <c r="AX212" s="13" t="s">
        <v>69</v>
      </c>
      <c r="AY212" s="236" t="s">
        <v>122</v>
      </c>
    </row>
    <row r="213" s="14" customFormat="1">
      <c r="A213" s="14"/>
      <c r="B213" s="237"/>
      <c r="C213" s="238"/>
      <c r="D213" s="209" t="s">
        <v>241</v>
      </c>
      <c r="E213" s="239" t="s">
        <v>19</v>
      </c>
      <c r="F213" s="240" t="s">
        <v>243</v>
      </c>
      <c r="G213" s="238"/>
      <c r="H213" s="241">
        <v>280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241</v>
      </c>
      <c r="AU213" s="247" t="s">
        <v>79</v>
      </c>
      <c r="AV213" s="14" t="s">
        <v>121</v>
      </c>
      <c r="AW213" s="14" t="s">
        <v>31</v>
      </c>
      <c r="AX213" s="14" t="s">
        <v>77</v>
      </c>
      <c r="AY213" s="247" t="s">
        <v>122</v>
      </c>
    </row>
    <row r="214" s="2" customFormat="1" ht="16.5" customHeight="1">
      <c r="A214" s="38"/>
      <c r="B214" s="39"/>
      <c r="C214" s="196" t="s">
        <v>383</v>
      </c>
      <c r="D214" s="196" t="s">
        <v>123</v>
      </c>
      <c r="E214" s="197" t="s">
        <v>384</v>
      </c>
      <c r="F214" s="198" t="s">
        <v>385</v>
      </c>
      <c r="G214" s="199" t="s">
        <v>238</v>
      </c>
      <c r="H214" s="200">
        <v>390</v>
      </c>
      <c r="I214" s="201"/>
      <c r="J214" s="202">
        <f>ROUND(I214*H214,2)</f>
        <v>0</v>
      </c>
      <c r="K214" s="198" t="s">
        <v>214</v>
      </c>
      <c r="L214" s="44"/>
      <c r="M214" s="203" t="s">
        <v>19</v>
      </c>
      <c r="N214" s="204" t="s">
        <v>40</v>
      </c>
      <c r="O214" s="84"/>
      <c r="P214" s="205">
        <f>O214*H214</f>
        <v>0</v>
      </c>
      <c r="Q214" s="205">
        <v>2.1600000000000001</v>
      </c>
      <c r="R214" s="205">
        <f>Q214*H214</f>
        <v>842.40000000000009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121</v>
      </c>
      <c r="AT214" s="207" t="s">
        <v>123</v>
      </c>
      <c r="AU214" s="207" t="s">
        <v>79</v>
      </c>
      <c r="AY214" s="17" t="s">
        <v>122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77</v>
      </c>
      <c r="BK214" s="208">
        <f>ROUND(I214*H214,2)</f>
        <v>0</v>
      </c>
      <c r="BL214" s="17" t="s">
        <v>121</v>
      </c>
      <c r="BM214" s="207" t="s">
        <v>386</v>
      </c>
    </row>
    <row r="215" s="2" customFormat="1">
      <c r="A215" s="38"/>
      <c r="B215" s="39"/>
      <c r="C215" s="40"/>
      <c r="D215" s="209" t="s">
        <v>128</v>
      </c>
      <c r="E215" s="40"/>
      <c r="F215" s="210" t="s">
        <v>387</v>
      </c>
      <c r="G215" s="40"/>
      <c r="H215" s="40"/>
      <c r="I215" s="211"/>
      <c r="J215" s="40"/>
      <c r="K215" s="40"/>
      <c r="L215" s="44"/>
      <c r="M215" s="212"/>
      <c r="N215" s="21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79</v>
      </c>
    </row>
    <row r="216" s="13" customFormat="1">
      <c r="A216" s="13"/>
      <c r="B216" s="226"/>
      <c r="C216" s="227"/>
      <c r="D216" s="209" t="s">
        <v>241</v>
      </c>
      <c r="E216" s="228" t="s">
        <v>19</v>
      </c>
      <c r="F216" s="229" t="s">
        <v>388</v>
      </c>
      <c r="G216" s="227"/>
      <c r="H216" s="230">
        <v>390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241</v>
      </c>
      <c r="AU216" s="236" t="s">
        <v>79</v>
      </c>
      <c r="AV216" s="13" t="s">
        <v>79</v>
      </c>
      <c r="AW216" s="13" t="s">
        <v>31</v>
      </c>
      <c r="AX216" s="13" t="s">
        <v>69</v>
      </c>
      <c r="AY216" s="236" t="s">
        <v>122</v>
      </c>
    </row>
    <row r="217" s="14" customFormat="1">
      <c r="A217" s="14"/>
      <c r="B217" s="237"/>
      <c r="C217" s="238"/>
      <c r="D217" s="209" t="s">
        <v>241</v>
      </c>
      <c r="E217" s="239" t="s">
        <v>19</v>
      </c>
      <c r="F217" s="240" t="s">
        <v>243</v>
      </c>
      <c r="G217" s="238"/>
      <c r="H217" s="241">
        <v>390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241</v>
      </c>
      <c r="AU217" s="247" t="s">
        <v>79</v>
      </c>
      <c r="AV217" s="14" t="s">
        <v>121</v>
      </c>
      <c r="AW217" s="14" t="s">
        <v>31</v>
      </c>
      <c r="AX217" s="14" t="s">
        <v>77</v>
      </c>
      <c r="AY217" s="247" t="s">
        <v>122</v>
      </c>
    </row>
    <row r="218" s="11" customFormat="1" ht="22.8" customHeight="1">
      <c r="A218" s="11"/>
      <c r="B218" s="182"/>
      <c r="C218" s="183"/>
      <c r="D218" s="184" t="s">
        <v>68</v>
      </c>
      <c r="E218" s="224" t="s">
        <v>152</v>
      </c>
      <c r="F218" s="224" t="s">
        <v>389</v>
      </c>
      <c r="G218" s="183"/>
      <c r="H218" s="183"/>
      <c r="I218" s="186"/>
      <c r="J218" s="225">
        <f>BK218</f>
        <v>0</v>
      </c>
      <c r="K218" s="183"/>
      <c r="L218" s="188"/>
      <c r="M218" s="189"/>
      <c r="N218" s="190"/>
      <c r="O218" s="190"/>
      <c r="P218" s="191">
        <f>SUM(P219:P224)</f>
        <v>0</v>
      </c>
      <c r="Q218" s="190"/>
      <c r="R218" s="191">
        <f>SUM(R219:R224)</f>
        <v>0.16622000000000001</v>
      </c>
      <c r="S218" s="190"/>
      <c r="T218" s="192">
        <f>SUM(T219:T224)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3" t="s">
        <v>77</v>
      </c>
      <c r="AT218" s="194" t="s">
        <v>68</v>
      </c>
      <c r="AU218" s="194" t="s">
        <v>77</v>
      </c>
      <c r="AY218" s="193" t="s">
        <v>122</v>
      </c>
      <c r="BK218" s="195">
        <f>SUM(BK219:BK224)</f>
        <v>0</v>
      </c>
    </row>
    <row r="219" s="2" customFormat="1" ht="16.5" customHeight="1">
      <c r="A219" s="38"/>
      <c r="B219" s="39"/>
      <c r="C219" s="196" t="s">
        <v>390</v>
      </c>
      <c r="D219" s="196" t="s">
        <v>123</v>
      </c>
      <c r="E219" s="197" t="s">
        <v>391</v>
      </c>
      <c r="F219" s="198" t="s">
        <v>392</v>
      </c>
      <c r="G219" s="199" t="s">
        <v>393</v>
      </c>
      <c r="H219" s="200">
        <v>90</v>
      </c>
      <c r="I219" s="201"/>
      <c r="J219" s="202">
        <f>ROUND(I219*H219,2)</f>
        <v>0</v>
      </c>
      <c r="K219" s="198" t="s">
        <v>214</v>
      </c>
      <c r="L219" s="44"/>
      <c r="M219" s="203" t="s">
        <v>19</v>
      </c>
      <c r="N219" s="204" t="s">
        <v>40</v>
      </c>
      <c r="O219" s="84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121</v>
      </c>
      <c r="AT219" s="207" t="s">
        <v>123</v>
      </c>
      <c r="AU219" s="207" t="s">
        <v>79</v>
      </c>
      <c r="AY219" s="17" t="s">
        <v>122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77</v>
      </c>
      <c r="BK219" s="208">
        <f>ROUND(I219*H219,2)</f>
        <v>0</v>
      </c>
      <c r="BL219" s="17" t="s">
        <v>121</v>
      </c>
      <c r="BM219" s="207" t="s">
        <v>394</v>
      </c>
    </row>
    <row r="220" s="2" customFormat="1">
      <c r="A220" s="38"/>
      <c r="B220" s="39"/>
      <c r="C220" s="40"/>
      <c r="D220" s="209" t="s">
        <v>128</v>
      </c>
      <c r="E220" s="40"/>
      <c r="F220" s="210" t="s">
        <v>395</v>
      </c>
      <c r="G220" s="40"/>
      <c r="H220" s="40"/>
      <c r="I220" s="211"/>
      <c r="J220" s="40"/>
      <c r="K220" s="40"/>
      <c r="L220" s="44"/>
      <c r="M220" s="212"/>
      <c r="N220" s="213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128</v>
      </c>
      <c r="AU220" s="17" t="s">
        <v>79</v>
      </c>
    </row>
    <row r="221" s="2" customFormat="1" ht="16.5" customHeight="1">
      <c r="A221" s="38"/>
      <c r="B221" s="39"/>
      <c r="C221" s="248" t="s">
        <v>396</v>
      </c>
      <c r="D221" s="248" t="s">
        <v>316</v>
      </c>
      <c r="E221" s="249" t="s">
        <v>397</v>
      </c>
      <c r="F221" s="250" t="s">
        <v>398</v>
      </c>
      <c r="G221" s="251" t="s">
        <v>393</v>
      </c>
      <c r="H221" s="252">
        <v>90</v>
      </c>
      <c r="I221" s="253"/>
      <c r="J221" s="254">
        <f>ROUND(I221*H221,2)</f>
        <v>0</v>
      </c>
      <c r="K221" s="250" t="s">
        <v>19</v>
      </c>
      <c r="L221" s="255"/>
      <c r="M221" s="256" t="s">
        <v>19</v>
      </c>
      <c r="N221" s="257" t="s">
        <v>40</v>
      </c>
      <c r="O221" s="84"/>
      <c r="P221" s="205">
        <f>O221*H221</f>
        <v>0</v>
      </c>
      <c r="Q221" s="205">
        <v>0.0011000000000000001</v>
      </c>
      <c r="R221" s="205">
        <f>Q221*H221</f>
        <v>0.099000000000000005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152</v>
      </c>
      <c r="AT221" s="207" t="s">
        <v>316</v>
      </c>
      <c r="AU221" s="207" t="s">
        <v>79</v>
      </c>
      <c r="AY221" s="17" t="s">
        <v>122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77</v>
      </c>
      <c r="BK221" s="208">
        <f>ROUND(I221*H221,2)</f>
        <v>0</v>
      </c>
      <c r="BL221" s="17" t="s">
        <v>121</v>
      </c>
      <c r="BM221" s="207" t="s">
        <v>399</v>
      </c>
    </row>
    <row r="222" s="2" customFormat="1">
      <c r="A222" s="38"/>
      <c r="B222" s="39"/>
      <c r="C222" s="40"/>
      <c r="D222" s="209" t="s">
        <v>128</v>
      </c>
      <c r="E222" s="40"/>
      <c r="F222" s="210" t="s">
        <v>398</v>
      </c>
      <c r="G222" s="40"/>
      <c r="H222" s="40"/>
      <c r="I222" s="211"/>
      <c r="J222" s="40"/>
      <c r="K222" s="40"/>
      <c r="L222" s="44"/>
      <c r="M222" s="212"/>
      <c r="N222" s="21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79</v>
      </c>
    </row>
    <row r="223" s="2" customFormat="1" ht="16.5" customHeight="1">
      <c r="A223" s="38"/>
      <c r="B223" s="39"/>
      <c r="C223" s="196" t="s">
        <v>400</v>
      </c>
      <c r="D223" s="196" t="s">
        <v>123</v>
      </c>
      <c r="E223" s="197" t="s">
        <v>401</v>
      </c>
      <c r="F223" s="198" t="s">
        <v>402</v>
      </c>
      <c r="G223" s="199" t="s">
        <v>213</v>
      </c>
      <c r="H223" s="200">
        <v>2</v>
      </c>
      <c r="I223" s="201"/>
      <c r="J223" s="202">
        <f>ROUND(I223*H223,2)</f>
        <v>0</v>
      </c>
      <c r="K223" s="198" t="s">
        <v>214</v>
      </c>
      <c r="L223" s="44"/>
      <c r="M223" s="203" t="s">
        <v>19</v>
      </c>
      <c r="N223" s="204" t="s">
        <v>40</v>
      </c>
      <c r="O223" s="84"/>
      <c r="P223" s="205">
        <f>O223*H223</f>
        <v>0</v>
      </c>
      <c r="Q223" s="205">
        <v>0.033610000000000001</v>
      </c>
      <c r="R223" s="205">
        <f>Q223*H223</f>
        <v>0.067220000000000002</v>
      </c>
      <c r="S223" s="205">
        <v>0</v>
      </c>
      <c r="T223" s="20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7" t="s">
        <v>121</v>
      </c>
      <c r="AT223" s="207" t="s">
        <v>123</v>
      </c>
      <c r="AU223" s="207" t="s">
        <v>79</v>
      </c>
      <c r="AY223" s="17" t="s">
        <v>122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7" t="s">
        <v>77</v>
      </c>
      <c r="BK223" s="208">
        <f>ROUND(I223*H223,2)</f>
        <v>0</v>
      </c>
      <c r="BL223" s="17" t="s">
        <v>121</v>
      </c>
      <c r="BM223" s="207" t="s">
        <v>403</v>
      </c>
    </row>
    <row r="224" s="2" customFormat="1">
      <c r="A224" s="38"/>
      <c r="B224" s="39"/>
      <c r="C224" s="40"/>
      <c r="D224" s="209" t="s">
        <v>128</v>
      </c>
      <c r="E224" s="40"/>
      <c r="F224" s="210" t="s">
        <v>404</v>
      </c>
      <c r="G224" s="40"/>
      <c r="H224" s="40"/>
      <c r="I224" s="211"/>
      <c r="J224" s="40"/>
      <c r="K224" s="40"/>
      <c r="L224" s="44"/>
      <c r="M224" s="212"/>
      <c r="N224" s="213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128</v>
      </c>
      <c r="AU224" s="17" t="s">
        <v>79</v>
      </c>
    </row>
    <row r="225" s="11" customFormat="1" ht="22.8" customHeight="1">
      <c r="A225" s="11"/>
      <c r="B225" s="182"/>
      <c r="C225" s="183"/>
      <c r="D225" s="184" t="s">
        <v>68</v>
      </c>
      <c r="E225" s="224" t="s">
        <v>405</v>
      </c>
      <c r="F225" s="224" t="s">
        <v>406</v>
      </c>
      <c r="G225" s="183"/>
      <c r="H225" s="183"/>
      <c r="I225" s="186"/>
      <c r="J225" s="225">
        <f>BK225</f>
        <v>0</v>
      </c>
      <c r="K225" s="183"/>
      <c r="L225" s="188"/>
      <c r="M225" s="189"/>
      <c r="N225" s="190"/>
      <c r="O225" s="190"/>
      <c r="P225" s="191">
        <f>SUM(P226:P227)</f>
        <v>0</v>
      </c>
      <c r="Q225" s="190"/>
      <c r="R225" s="191">
        <f>SUM(R226:R227)</f>
        <v>0</v>
      </c>
      <c r="S225" s="190"/>
      <c r="T225" s="192">
        <f>SUM(T226:T227)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193" t="s">
        <v>77</v>
      </c>
      <c r="AT225" s="194" t="s">
        <v>68</v>
      </c>
      <c r="AU225" s="194" t="s">
        <v>77</v>
      </c>
      <c r="AY225" s="193" t="s">
        <v>122</v>
      </c>
      <c r="BK225" s="195">
        <f>SUM(BK226:BK227)</f>
        <v>0</v>
      </c>
    </row>
    <row r="226" s="2" customFormat="1" ht="16.5" customHeight="1">
      <c r="A226" s="38"/>
      <c r="B226" s="39"/>
      <c r="C226" s="196" t="s">
        <v>407</v>
      </c>
      <c r="D226" s="196" t="s">
        <v>123</v>
      </c>
      <c r="E226" s="197" t="s">
        <v>408</v>
      </c>
      <c r="F226" s="198" t="s">
        <v>409</v>
      </c>
      <c r="G226" s="199" t="s">
        <v>410</v>
      </c>
      <c r="H226" s="200">
        <v>1946.538</v>
      </c>
      <c r="I226" s="201"/>
      <c r="J226" s="202">
        <f>ROUND(I226*H226,2)</f>
        <v>0</v>
      </c>
      <c r="K226" s="198" t="s">
        <v>214</v>
      </c>
      <c r="L226" s="44"/>
      <c r="M226" s="203" t="s">
        <v>19</v>
      </c>
      <c r="N226" s="204" t="s">
        <v>40</v>
      </c>
      <c r="O226" s="84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7" t="s">
        <v>121</v>
      </c>
      <c r="AT226" s="207" t="s">
        <v>123</v>
      </c>
      <c r="AU226" s="207" t="s">
        <v>79</v>
      </c>
      <c r="AY226" s="17" t="s">
        <v>122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7" t="s">
        <v>77</v>
      </c>
      <c r="BK226" s="208">
        <f>ROUND(I226*H226,2)</f>
        <v>0</v>
      </c>
      <c r="BL226" s="17" t="s">
        <v>121</v>
      </c>
      <c r="BM226" s="207" t="s">
        <v>411</v>
      </c>
    </row>
    <row r="227" s="2" customFormat="1">
      <c r="A227" s="38"/>
      <c r="B227" s="39"/>
      <c r="C227" s="40"/>
      <c r="D227" s="209" t="s">
        <v>128</v>
      </c>
      <c r="E227" s="40"/>
      <c r="F227" s="210" t="s">
        <v>412</v>
      </c>
      <c r="G227" s="40"/>
      <c r="H227" s="40"/>
      <c r="I227" s="211"/>
      <c r="J227" s="40"/>
      <c r="K227" s="40"/>
      <c r="L227" s="44"/>
      <c r="M227" s="214"/>
      <c r="N227" s="215"/>
      <c r="O227" s="216"/>
      <c r="P227" s="216"/>
      <c r="Q227" s="216"/>
      <c r="R227" s="216"/>
      <c r="S227" s="216"/>
      <c r="T227" s="217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128</v>
      </c>
      <c r="AU227" s="17" t="s">
        <v>79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Wxng6wMvpLeAWiMveAriwuOTYLLmMB+dnW+FKtti8yJ1u+mjcMoufn5K8IxRC/HZMJ8fjgXtdDf37Z0sKMke4Q==" hashValue="SsmZ8LL7It1cZOnxyW371VajNItqBu8bbPUDvv3QB4AulmP2Y8EgOSmdHtCyNYrx0graMK5EyyssSEe42SYCDg==" algorithmName="SHA-512" password="CC35"/>
  <autoFilter ref="C83:K2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ROUND((SUM(BE82:BE140)),  2)</f>
        <v>0</v>
      </c>
      <c r="G33" s="38"/>
      <c r="H33" s="38"/>
      <c r="I33" s="148">
        <v>0.20999999999999999</v>
      </c>
      <c r="J33" s="147">
        <f>ROUND(((SUM(BE82:BE140))*I33),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ROUND((SUM(BF82:BF140)),  2)</f>
        <v>0</v>
      </c>
      <c r="G34" s="38"/>
      <c r="H34" s="38"/>
      <c r="I34" s="148">
        <v>0.14999999999999999</v>
      </c>
      <c r="J34" s="147">
        <f>ROUND(((SUM(BF82:BF140))*I34),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ROUND((SUM(BG82:BG140)),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ROUND((SUM(BH82:BH140)),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ROUND((SUM(BI82:BI140)),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01.2 - Zátopa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J84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207</v>
      </c>
      <c r="E62" s="221"/>
      <c r="F62" s="221"/>
      <c r="G62" s="221"/>
      <c r="H62" s="221"/>
      <c r="I62" s="221"/>
      <c r="J62" s="222">
        <f>J138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Ochranná nádrž N06 k.ú. Hovorany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99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01.2 - Zátopa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24. 1. 2019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 xml:space="preserve"> </v>
      </c>
      <c r="G78" s="40"/>
      <c r="H78" s="40"/>
      <c r="I78" s="32" t="s">
        <v>30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28</v>
      </c>
      <c r="D79" s="40"/>
      <c r="E79" s="40"/>
      <c r="F79" s="27" t="str">
        <f>IF(E18="","",E18)</f>
        <v>Vyplň údaj</v>
      </c>
      <c r="G79" s="40"/>
      <c r="H79" s="40"/>
      <c r="I79" s="32" t="s">
        <v>32</v>
      </c>
      <c r="J79" s="36" t="str">
        <f>E24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107</v>
      </c>
      <c r="D81" s="174" t="s">
        <v>54</v>
      </c>
      <c r="E81" s="174" t="s">
        <v>50</v>
      </c>
      <c r="F81" s="174" t="s">
        <v>51</v>
      </c>
      <c r="G81" s="174" t="s">
        <v>108</v>
      </c>
      <c r="H81" s="174" t="s">
        <v>109</v>
      </c>
      <c r="I81" s="174" t="s">
        <v>110</v>
      </c>
      <c r="J81" s="174" t="s">
        <v>103</v>
      </c>
      <c r="K81" s="175" t="s">
        <v>111</v>
      </c>
      <c r="L81" s="176"/>
      <c r="M81" s="92" t="s">
        <v>19</v>
      </c>
      <c r="N81" s="93" t="s">
        <v>39</v>
      </c>
      <c r="O81" s="93" t="s">
        <v>112</v>
      </c>
      <c r="P81" s="93" t="s">
        <v>113</v>
      </c>
      <c r="Q81" s="93" t="s">
        <v>114</v>
      </c>
      <c r="R81" s="93" t="s">
        <v>115</v>
      </c>
      <c r="S81" s="93" t="s">
        <v>116</v>
      </c>
      <c r="T81" s="94" t="s">
        <v>117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118</v>
      </c>
      <c r="D82" s="40"/>
      <c r="E82" s="40"/>
      <c r="F82" s="40"/>
      <c r="G82" s="40"/>
      <c r="H82" s="40"/>
      <c r="I82" s="40"/>
      <c r="J82" s="177">
        <f>BK82</f>
        <v>0</v>
      </c>
      <c r="K82" s="40"/>
      <c r="L82" s="44"/>
      <c r="M82" s="95"/>
      <c r="N82" s="178"/>
      <c r="O82" s="96"/>
      <c r="P82" s="179">
        <f>P83</f>
        <v>0</v>
      </c>
      <c r="Q82" s="96"/>
      <c r="R82" s="179">
        <f>R83</f>
        <v>0.14000000000000001</v>
      </c>
      <c r="S82" s="96"/>
      <c r="T82" s="180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68</v>
      </c>
      <c r="AU82" s="17" t="s">
        <v>104</v>
      </c>
      <c r="BK82" s="181">
        <f>BK83</f>
        <v>0</v>
      </c>
    </row>
    <row r="83" s="11" customFormat="1" ht="25.92" customHeight="1">
      <c r="A83" s="11"/>
      <c r="B83" s="182"/>
      <c r="C83" s="183"/>
      <c r="D83" s="184" t="s">
        <v>68</v>
      </c>
      <c r="E83" s="185" t="s">
        <v>208</v>
      </c>
      <c r="F83" s="185" t="s">
        <v>209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P84+P138</f>
        <v>0</v>
      </c>
      <c r="Q83" s="190"/>
      <c r="R83" s="191">
        <f>R84+R138</f>
        <v>0.14000000000000001</v>
      </c>
      <c r="S83" s="190"/>
      <c r="T83" s="192">
        <f>T84+T138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77</v>
      </c>
      <c r="AT83" s="194" t="s">
        <v>68</v>
      </c>
      <c r="AU83" s="194" t="s">
        <v>69</v>
      </c>
      <c r="AY83" s="193" t="s">
        <v>122</v>
      </c>
      <c r="BK83" s="195">
        <f>BK84+BK138</f>
        <v>0</v>
      </c>
    </row>
    <row r="84" s="11" customFormat="1" ht="22.8" customHeight="1">
      <c r="A84" s="11"/>
      <c r="B84" s="182"/>
      <c r="C84" s="183"/>
      <c r="D84" s="184" t="s">
        <v>68</v>
      </c>
      <c r="E84" s="224" t="s">
        <v>77</v>
      </c>
      <c r="F84" s="224" t="s">
        <v>210</v>
      </c>
      <c r="G84" s="183"/>
      <c r="H84" s="183"/>
      <c r="I84" s="186"/>
      <c r="J84" s="225">
        <f>BK84</f>
        <v>0</v>
      </c>
      <c r="K84" s="183"/>
      <c r="L84" s="188"/>
      <c r="M84" s="189"/>
      <c r="N84" s="190"/>
      <c r="O84" s="190"/>
      <c r="P84" s="191">
        <f>SUM(P85:P137)</f>
        <v>0</v>
      </c>
      <c r="Q84" s="190"/>
      <c r="R84" s="191">
        <f>SUM(R85:R137)</f>
        <v>0.14000000000000001</v>
      </c>
      <c r="S84" s="190"/>
      <c r="T84" s="192">
        <f>SUM(T85:T137)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77</v>
      </c>
      <c r="AT84" s="194" t="s">
        <v>68</v>
      </c>
      <c r="AU84" s="194" t="s">
        <v>77</v>
      </c>
      <c r="AY84" s="193" t="s">
        <v>122</v>
      </c>
      <c r="BK84" s="195">
        <f>SUM(BK85:BK137)</f>
        <v>0</v>
      </c>
    </row>
    <row r="85" s="2" customFormat="1" ht="16.5" customHeight="1">
      <c r="A85" s="38"/>
      <c r="B85" s="39"/>
      <c r="C85" s="196" t="s">
        <v>77</v>
      </c>
      <c r="D85" s="196" t="s">
        <v>123</v>
      </c>
      <c r="E85" s="197" t="s">
        <v>231</v>
      </c>
      <c r="F85" s="198" t="s">
        <v>232</v>
      </c>
      <c r="G85" s="199" t="s">
        <v>233</v>
      </c>
      <c r="H85" s="200">
        <v>2440</v>
      </c>
      <c r="I85" s="201"/>
      <c r="J85" s="202">
        <f>ROUND(I85*H85,2)</f>
        <v>0</v>
      </c>
      <c r="K85" s="198" t="s">
        <v>214</v>
      </c>
      <c r="L85" s="44"/>
      <c r="M85" s="203" t="s">
        <v>19</v>
      </c>
      <c r="N85" s="204" t="s">
        <v>40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121</v>
      </c>
      <c r="AT85" s="207" t="s">
        <v>123</v>
      </c>
      <c r="AU85" s="207" t="s">
        <v>79</v>
      </c>
      <c r="AY85" s="17" t="s">
        <v>122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77</v>
      </c>
      <c r="BK85" s="208">
        <f>ROUND(I85*H85,2)</f>
        <v>0</v>
      </c>
      <c r="BL85" s="17" t="s">
        <v>121</v>
      </c>
      <c r="BM85" s="207" t="s">
        <v>414</v>
      </c>
    </row>
    <row r="86" s="2" customFormat="1">
      <c r="A86" s="38"/>
      <c r="B86" s="39"/>
      <c r="C86" s="40"/>
      <c r="D86" s="209" t="s">
        <v>128</v>
      </c>
      <c r="E86" s="40"/>
      <c r="F86" s="210" t="s">
        <v>235</v>
      </c>
      <c r="G86" s="40"/>
      <c r="H86" s="40"/>
      <c r="I86" s="211"/>
      <c r="J86" s="40"/>
      <c r="K86" s="40"/>
      <c r="L86" s="44"/>
      <c r="M86" s="212"/>
      <c r="N86" s="213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128</v>
      </c>
      <c r="AU86" s="17" t="s">
        <v>79</v>
      </c>
    </row>
    <row r="87" s="13" customFormat="1">
      <c r="A87" s="13"/>
      <c r="B87" s="226"/>
      <c r="C87" s="227"/>
      <c r="D87" s="209" t="s">
        <v>241</v>
      </c>
      <c r="E87" s="228" t="s">
        <v>19</v>
      </c>
      <c r="F87" s="229" t="s">
        <v>415</v>
      </c>
      <c r="G87" s="227"/>
      <c r="H87" s="230">
        <v>2080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241</v>
      </c>
      <c r="AU87" s="236" t="s">
        <v>79</v>
      </c>
      <c r="AV87" s="13" t="s">
        <v>79</v>
      </c>
      <c r="AW87" s="13" t="s">
        <v>31</v>
      </c>
      <c r="AX87" s="13" t="s">
        <v>69</v>
      </c>
      <c r="AY87" s="236" t="s">
        <v>122</v>
      </c>
    </row>
    <row r="88" s="13" customFormat="1">
      <c r="A88" s="13"/>
      <c r="B88" s="226"/>
      <c r="C88" s="227"/>
      <c r="D88" s="209" t="s">
        <v>241</v>
      </c>
      <c r="E88" s="228" t="s">
        <v>19</v>
      </c>
      <c r="F88" s="229" t="s">
        <v>416</v>
      </c>
      <c r="G88" s="227"/>
      <c r="H88" s="230">
        <v>360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241</v>
      </c>
      <c r="AU88" s="236" t="s">
        <v>79</v>
      </c>
      <c r="AV88" s="13" t="s">
        <v>79</v>
      </c>
      <c r="AW88" s="13" t="s">
        <v>31</v>
      </c>
      <c r="AX88" s="13" t="s">
        <v>69</v>
      </c>
      <c r="AY88" s="236" t="s">
        <v>122</v>
      </c>
    </row>
    <row r="89" s="14" customFormat="1">
      <c r="A89" s="14"/>
      <c r="B89" s="237"/>
      <c r="C89" s="238"/>
      <c r="D89" s="209" t="s">
        <v>241</v>
      </c>
      <c r="E89" s="239" t="s">
        <v>19</v>
      </c>
      <c r="F89" s="240" t="s">
        <v>243</v>
      </c>
      <c r="G89" s="238"/>
      <c r="H89" s="241">
        <v>2440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241</v>
      </c>
      <c r="AU89" s="247" t="s">
        <v>79</v>
      </c>
      <c r="AV89" s="14" t="s">
        <v>121</v>
      </c>
      <c r="AW89" s="14" t="s">
        <v>31</v>
      </c>
      <c r="AX89" s="14" t="s">
        <v>77</v>
      </c>
      <c r="AY89" s="247" t="s">
        <v>122</v>
      </c>
    </row>
    <row r="90" s="2" customFormat="1" ht="21.75" customHeight="1">
      <c r="A90" s="38"/>
      <c r="B90" s="39"/>
      <c r="C90" s="196" t="s">
        <v>79</v>
      </c>
      <c r="D90" s="196" t="s">
        <v>123</v>
      </c>
      <c r="E90" s="197" t="s">
        <v>417</v>
      </c>
      <c r="F90" s="198" t="s">
        <v>418</v>
      </c>
      <c r="G90" s="199" t="s">
        <v>238</v>
      </c>
      <c r="H90" s="200">
        <v>50</v>
      </c>
      <c r="I90" s="201"/>
      <c r="J90" s="202">
        <f>ROUND(I90*H90,2)</f>
        <v>0</v>
      </c>
      <c r="K90" s="198" t="s">
        <v>214</v>
      </c>
      <c r="L90" s="44"/>
      <c r="M90" s="203" t="s">
        <v>19</v>
      </c>
      <c r="N90" s="204" t="s">
        <v>40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121</v>
      </c>
      <c r="AT90" s="207" t="s">
        <v>123</v>
      </c>
      <c r="AU90" s="207" t="s">
        <v>79</v>
      </c>
      <c r="AY90" s="17" t="s">
        <v>122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77</v>
      </c>
      <c r="BK90" s="208">
        <f>ROUND(I90*H90,2)</f>
        <v>0</v>
      </c>
      <c r="BL90" s="17" t="s">
        <v>121</v>
      </c>
      <c r="BM90" s="207" t="s">
        <v>419</v>
      </c>
    </row>
    <row r="91" s="2" customFormat="1">
      <c r="A91" s="38"/>
      <c r="B91" s="39"/>
      <c r="C91" s="40"/>
      <c r="D91" s="209" t="s">
        <v>128</v>
      </c>
      <c r="E91" s="40"/>
      <c r="F91" s="210" t="s">
        <v>420</v>
      </c>
      <c r="G91" s="40"/>
      <c r="H91" s="40"/>
      <c r="I91" s="211"/>
      <c r="J91" s="40"/>
      <c r="K91" s="40"/>
      <c r="L91" s="44"/>
      <c r="M91" s="212"/>
      <c r="N91" s="21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79</v>
      </c>
    </row>
    <row r="92" s="13" customFormat="1">
      <c r="A92" s="13"/>
      <c r="B92" s="226"/>
      <c r="C92" s="227"/>
      <c r="D92" s="209" t="s">
        <v>241</v>
      </c>
      <c r="E92" s="228" t="s">
        <v>19</v>
      </c>
      <c r="F92" s="229" t="s">
        <v>421</v>
      </c>
      <c r="G92" s="227"/>
      <c r="H92" s="230">
        <v>50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241</v>
      </c>
      <c r="AU92" s="236" t="s">
        <v>79</v>
      </c>
      <c r="AV92" s="13" t="s">
        <v>79</v>
      </c>
      <c r="AW92" s="13" t="s">
        <v>31</v>
      </c>
      <c r="AX92" s="13" t="s">
        <v>69</v>
      </c>
      <c r="AY92" s="236" t="s">
        <v>122</v>
      </c>
    </row>
    <row r="93" s="14" customFormat="1">
      <c r="A93" s="14"/>
      <c r="B93" s="237"/>
      <c r="C93" s="238"/>
      <c r="D93" s="209" t="s">
        <v>241</v>
      </c>
      <c r="E93" s="239" t="s">
        <v>19</v>
      </c>
      <c r="F93" s="240" t="s">
        <v>243</v>
      </c>
      <c r="G93" s="238"/>
      <c r="H93" s="241">
        <v>50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241</v>
      </c>
      <c r="AU93" s="247" t="s">
        <v>79</v>
      </c>
      <c r="AV93" s="14" t="s">
        <v>121</v>
      </c>
      <c r="AW93" s="14" t="s">
        <v>31</v>
      </c>
      <c r="AX93" s="14" t="s">
        <v>77</v>
      </c>
      <c r="AY93" s="247" t="s">
        <v>122</v>
      </c>
    </row>
    <row r="94" s="2" customFormat="1" ht="21.75" customHeight="1">
      <c r="A94" s="38"/>
      <c r="B94" s="39"/>
      <c r="C94" s="196" t="s">
        <v>133</v>
      </c>
      <c r="D94" s="196" t="s">
        <v>123</v>
      </c>
      <c r="E94" s="197" t="s">
        <v>244</v>
      </c>
      <c r="F94" s="198" t="s">
        <v>245</v>
      </c>
      <c r="G94" s="199" t="s">
        <v>238</v>
      </c>
      <c r="H94" s="200">
        <v>760</v>
      </c>
      <c r="I94" s="201"/>
      <c r="J94" s="202">
        <f>ROUND(I94*H94,2)</f>
        <v>0</v>
      </c>
      <c r="K94" s="198" t="s">
        <v>214</v>
      </c>
      <c r="L94" s="44"/>
      <c r="M94" s="203" t="s">
        <v>19</v>
      </c>
      <c r="N94" s="204" t="s">
        <v>40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121</v>
      </c>
      <c r="AT94" s="207" t="s">
        <v>123</v>
      </c>
      <c r="AU94" s="207" t="s">
        <v>79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77</v>
      </c>
      <c r="BK94" s="208">
        <f>ROUND(I94*H94,2)</f>
        <v>0</v>
      </c>
      <c r="BL94" s="17" t="s">
        <v>121</v>
      </c>
      <c r="BM94" s="207" t="s">
        <v>422</v>
      </c>
    </row>
    <row r="95" s="2" customFormat="1">
      <c r="A95" s="38"/>
      <c r="B95" s="39"/>
      <c r="C95" s="40"/>
      <c r="D95" s="209" t="s">
        <v>128</v>
      </c>
      <c r="E95" s="40"/>
      <c r="F95" s="210" t="s">
        <v>247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79</v>
      </c>
    </row>
    <row r="96" s="13" customFormat="1">
      <c r="A96" s="13"/>
      <c r="B96" s="226"/>
      <c r="C96" s="227"/>
      <c r="D96" s="209" t="s">
        <v>241</v>
      </c>
      <c r="E96" s="228" t="s">
        <v>19</v>
      </c>
      <c r="F96" s="229" t="s">
        <v>423</v>
      </c>
      <c r="G96" s="227"/>
      <c r="H96" s="230">
        <v>760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241</v>
      </c>
      <c r="AU96" s="236" t="s">
        <v>79</v>
      </c>
      <c r="AV96" s="13" t="s">
        <v>79</v>
      </c>
      <c r="AW96" s="13" t="s">
        <v>31</v>
      </c>
      <c r="AX96" s="13" t="s">
        <v>69</v>
      </c>
      <c r="AY96" s="236" t="s">
        <v>122</v>
      </c>
    </row>
    <row r="97" s="14" customFormat="1">
      <c r="A97" s="14"/>
      <c r="B97" s="237"/>
      <c r="C97" s="238"/>
      <c r="D97" s="209" t="s">
        <v>241</v>
      </c>
      <c r="E97" s="239" t="s">
        <v>19</v>
      </c>
      <c r="F97" s="240" t="s">
        <v>243</v>
      </c>
      <c r="G97" s="238"/>
      <c r="H97" s="241">
        <v>760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241</v>
      </c>
      <c r="AU97" s="247" t="s">
        <v>79</v>
      </c>
      <c r="AV97" s="14" t="s">
        <v>121</v>
      </c>
      <c r="AW97" s="14" t="s">
        <v>31</v>
      </c>
      <c r="AX97" s="14" t="s">
        <v>77</v>
      </c>
      <c r="AY97" s="247" t="s">
        <v>122</v>
      </c>
    </row>
    <row r="98" s="2" customFormat="1" ht="21.75" customHeight="1">
      <c r="A98" s="38"/>
      <c r="B98" s="39"/>
      <c r="C98" s="196" t="s">
        <v>121</v>
      </c>
      <c r="D98" s="196" t="s">
        <v>123</v>
      </c>
      <c r="E98" s="197" t="s">
        <v>253</v>
      </c>
      <c r="F98" s="198" t="s">
        <v>254</v>
      </c>
      <c r="G98" s="199" t="s">
        <v>238</v>
      </c>
      <c r="H98" s="200">
        <v>760</v>
      </c>
      <c r="I98" s="201"/>
      <c r="J98" s="202">
        <f>ROUND(I98*H98,2)</f>
        <v>0</v>
      </c>
      <c r="K98" s="198" t="s">
        <v>214</v>
      </c>
      <c r="L98" s="44"/>
      <c r="M98" s="203" t="s">
        <v>19</v>
      </c>
      <c r="N98" s="204" t="s">
        <v>40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121</v>
      </c>
      <c r="AT98" s="207" t="s">
        <v>123</v>
      </c>
      <c r="AU98" s="207" t="s">
        <v>79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77</v>
      </c>
      <c r="BK98" s="208">
        <f>ROUND(I98*H98,2)</f>
        <v>0</v>
      </c>
      <c r="BL98" s="17" t="s">
        <v>121</v>
      </c>
      <c r="BM98" s="207" t="s">
        <v>424</v>
      </c>
    </row>
    <row r="99" s="2" customFormat="1">
      <c r="A99" s="38"/>
      <c r="B99" s="39"/>
      <c r="C99" s="40"/>
      <c r="D99" s="209" t="s">
        <v>128</v>
      </c>
      <c r="E99" s="40"/>
      <c r="F99" s="210" t="s">
        <v>256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79</v>
      </c>
    </row>
    <row r="100" s="13" customFormat="1">
      <c r="A100" s="13"/>
      <c r="B100" s="226"/>
      <c r="C100" s="227"/>
      <c r="D100" s="209" t="s">
        <v>241</v>
      </c>
      <c r="E100" s="228" t="s">
        <v>19</v>
      </c>
      <c r="F100" s="229" t="s">
        <v>423</v>
      </c>
      <c r="G100" s="227"/>
      <c r="H100" s="230">
        <v>760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241</v>
      </c>
      <c r="AU100" s="236" t="s">
        <v>79</v>
      </c>
      <c r="AV100" s="13" t="s">
        <v>79</v>
      </c>
      <c r="AW100" s="13" t="s">
        <v>31</v>
      </c>
      <c r="AX100" s="13" t="s">
        <v>69</v>
      </c>
      <c r="AY100" s="236" t="s">
        <v>122</v>
      </c>
    </row>
    <row r="101" s="14" customFormat="1">
      <c r="A101" s="14"/>
      <c r="B101" s="237"/>
      <c r="C101" s="238"/>
      <c r="D101" s="209" t="s">
        <v>241</v>
      </c>
      <c r="E101" s="239" t="s">
        <v>19</v>
      </c>
      <c r="F101" s="240" t="s">
        <v>243</v>
      </c>
      <c r="G101" s="238"/>
      <c r="H101" s="241">
        <v>760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241</v>
      </c>
      <c r="AU101" s="247" t="s">
        <v>79</v>
      </c>
      <c r="AV101" s="14" t="s">
        <v>121</v>
      </c>
      <c r="AW101" s="14" t="s">
        <v>31</v>
      </c>
      <c r="AX101" s="14" t="s">
        <v>77</v>
      </c>
      <c r="AY101" s="247" t="s">
        <v>122</v>
      </c>
    </row>
    <row r="102" s="2" customFormat="1" ht="16.5" customHeight="1">
      <c r="A102" s="38"/>
      <c r="B102" s="39"/>
      <c r="C102" s="196" t="s">
        <v>140</v>
      </c>
      <c r="D102" s="196" t="s">
        <v>123</v>
      </c>
      <c r="E102" s="197" t="s">
        <v>257</v>
      </c>
      <c r="F102" s="198" t="s">
        <v>258</v>
      </c>
      <c r="G102" s="199" t="s">
        <v>238</v>
      </c>
      <c r="H102" s="200">
        <v>1570</v>
      </c>
      <c r="I102" s="201"/>
      <c r="J102" s="202">
        <f>ROUND(I102*H102,2)</f>
        <v>0</v>
      </c>
      <c r="K102" s="198" t="s">
        <v>214</v>
      </c>
      <c r="L102" s="44"/>
      <c r="M102" s="203" t="s">
        <v>19</v>
      </c>
      <c r="N102" s="204" t="s">
        <v>40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121</v>
      </c>
      <c r="AT102" s="207" t="s">
        <v>123</v>
      </c>
      <c r="AU102" s="207" t="s">
        <v>79</v>
      </c>
      <c r="AY102" s="17" t="s">
        <v>122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77</v>
      </c>
      <c r="BK102" s="208">
        <f>ROUND(I102*H102,2)</f>
        <v>0</v>
      </c>
      <c r="BL102" s="17" t="s">
        <v>121</v>
      </c>
      <c r="BM102" s="207" t="s">
        <v>425</v>
      </c>
    </row>
    <row r="103" s="2" customFormat="1">
      <c r="A103" s="38"/>
      <c r="B103" s="39"/>
      <c r="C103" s="40"/>
      <c r="D103" s="209" t="s">
        <v>128</v>
      </c>
      <c r="E103" s="40"/>
      <c r="F103" s="210" t="s">
        <v>260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79</v>
      </c>
    </row>
    <row r="104" s="13" customFormat="1">
      <c r="A104" s="13"/>
      <c r="B104" s="226"/>
      <c r="C104" s="227"/>
      <c r="D104" s="209" t="s">
        <v>241</v>
      </c>
      <c r="E104" s="228" t="s">
        <v>19</v>
      </c>
      <c r="F104" s="229" t="s">
        <v>426</v>
      </c>
      <c r="G104" s="227"/>
      <c r="H104" s="230">
        <v>1520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241</v>
      </c>
      <c r="AU104" s="236" t="s">
        <v>79</v>
      </c>
      <c r="AV104" s="13" t="s">
        <v>79</v>
      </c>
      <c r="AW104" s="13" t="s">
        <v>31</v>
      </c>
      <c r="AX104" s="13" t="s">
        <v>69</v>
      </c>
      <c r="AY104" s="236" t="s">
        <v>122</v>
      </c>
    </row>
    <row r="105" s="13" customFormat="1">
      <c r="A105" s="13"/>
      <c r="B105" s="226"/>
      <c r="C105" s="227"/>
      <c r="D105" s="209" t="s">
        <v>241</v>
      </c>
      <c r="E105" s="228" t="s">
        <v>19</v>
      </c>
      <c r="F105" s="229" t="s">
        <v>427</v>
      </c>
      <c r="G105" s="227"/>
      <c r="H105" s="230">
        <v>50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241</v>
      </c>
      <c r="AU105" s="236" t="s">
        <v>79</v>
      </c>
      <c r="AV105" s="13" t="s">
        <v>79</v>
      </c>
      <c r="AW105" s="13" t="s">
        <v>31</v>
      </c>
      <c r="AX105" s="13" t="s">
        <v>69</v>
      </c>
      <c r="AY105" s="236" t="s">
        <v>122</v>
      </c>
    </row>
    <row r="106" s="14" customFormat="1">
      <c r="A106" s="14"/>
      <c r="B106" s="237"/>
      <c r="C106" s="238"/>
      <c r="D106" s="209" t="s">
        <v>241</v>
      </c>
      <c r="E106" s="239" t="s">
        <v>19</v>
      </c>
      <c r="F106" s="240" t="s">
        <v>243</v>
      </c>
      <c r="G106" s="238"/>
      <c r="H106" s="241">
        <v>1570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241</v>
      </c>
      <c r="AU106" s="247" t="s">
        <v>79</v>
      </c>
      <c r="AV106" s="14" t="s">
        <v>121</v>
      </c>
      <c r="AW106" s="14" t="s">
        <v>31</v>
      </c>
      <c r="AX106" s="14" t="s">
        <v>77</v>
      </c>
      <c r="AY106" s="247" t="s">
        <v>122</v>
      </c>
    </row>
    <row r="107" s="2" customFormat="1" ht="16.5" customHeight="1">
      <c r="A107" s="38"/>
      <c r="B107" s="39"/>
      <c r="C107" s="196" t="s">
        <v>144</v>
      </c>
      <c r="D107" s="196" t="s">
        <v>123</v>
      </c>
      <c r="E107" s="197" t="s">
        <v>282</v>
      </c>
      <c r="F107" s="198" t="s">
        <v>283</v>
      </c>
      <c r="G107" s="199" t="s">
        <v>238</v>
      </c>
      <c r="H107" s="200">
        <v>50</v>
      </c>
      <c r="I107" s="201"/>
      <c r="J107" s="202">
        <f>ROUND(I107*H107,2)</f>
        <v>0</v>
      </c>
      <c r="K107" s="198" t="s">
        <v>214</v>
      </c>
      <c r="L107" s="44"/>
      <c r="M107" s="203" t="s">
        <v>19</v>
      </c>
      <c r="N107" s="204" t="s">
        <v>40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121</v>
      </c>
      <c r="AT107" s="207" t="s">
        <v>123</v>
      </c>
      <c r="AU107" s="207" t="s">
        <v>79</v>
      </c>
      <c r="AY107" s="17" t="s">
        <v>122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77</v>
      </c>
      <c r="BK107" s="208">
        <f>ROUND(I107*H107,2)</f>
        <v>0</v>
      </c>
      <c r="BL107" s="17" t="s">
        <v>121</v>
      </c>
      <c r="BM107" s="207" t="s">
        <v>428</v>
      </c>
    </row>
    <row r="108" s="2" customFormat="1">
      <c r="A108" s="38"/>
      <c r="B108" s="39"/>
      <c r="C108" s="40"/>
      <c r="D108" s="209" t="s">
        <v>128</v>
      </c>
      <c r="E108" s="40"/>
      <c r="F108" s="210" t="s">
        <v>285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79</v>
      </c>
    </row>
    <row r="109" s="13" customFormat="1">
      <c r="A109" s="13"/>
      <c r="B109" s="226"/>
      <c r="C109" s="227"/>
      <c r="D109" s="209" t="s">
        <v>241</v>
      </c>
      <c r="E109" s="228" t="s">
        <v>19</v>
      </c>
      <c r="F109" s="229" t="s">
        <v>427</v>
      </c>
      <c r="G109" s="227"/>
      <c r="H109" s="230">
        <v>50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241</v>
      </c>
      <c r="AU109" s="236" t="s">
        <v>79</v>
      </c>
      <c r="AV109" s="13" t="s">
        <v>79</v>
      </c>
      <c r="AW109" s="13" t="s">
        <v>31</v>
      </c>
      <c r="AX109" s="13" t="s">
        <v>69</v>
      </c>
      <c r="AY109" s="236" t="s">
        <v>122</v>
      </c>
    </row>
    <row r="110" s="14" customFormat="1">
      <c r="A110" s="14"/>
      <c r="B110" s="237"/>
      <c r="C110" s="238"/>
      <c r="D110" s="209" t="s">
        <v>241</v>
      </c>
      <c r="E110" s="239" t="s">
        <v>19</v>
      </c>
      <c r="F110" s="240" t="s">
        <v>243</v>
      </c>
      <c r="G110" s="238"/>
      <c r="H110" s="241">
        <v>50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241</v>
      </c>
      <c r="AU110" s="247" t="s">
        <v>79</v>
      </c>
      <c r="AV110" s="14" t="s">
        <v>121</v>
      </c>
      <c r="AW110" s="14" t="s">
        <v>31</v>
      </c>
      <c r="AX110" s="14" t="s">
        <v>77</v>
      </c>
      <c r="AY110" s="247" t="s">
        <v>122</v>
      </c>
    </row>
    <row r="111" s="2" customFormat="1" ht="16.5" customHeight="1">
      <c r="A111" s="38"/>
      <c r="B111" s="39"/>
      <c r="C111" s="196" t="s">
        <v>148</v>
      </c>
      <c r="D111" s="196" t="s">
        <v>123</v>
      </c>
      <c r="E111" s="197" t="s">
        <v>291</v>
      </c>
      <c r="F111" s="198" t="s">
        <v>292</v>
      </c>
      <c r="G111" s="199" t="s">
        <v>233</v>
      </c>
      <c r="H111" s="200">
        <v>1330</v>
      </c>
      <c r="I111" s="201"/>
      <c r="J111" s="202">
        <f>ROUND(I111*H111,2)</f>
        <v>0</v>
      </c>
      <c r="K111" s="198" t="s">
        <v>214</v>
      </c>
      <c r="L111" s="44"/>
      <c r="M111" s="203" t="s">
        <v>19</v>
      </c>
      <c r="N111" s="204" t="s">
        <v>40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121</v>
      </c>
      <c r="AT111" s="207" t="s">
        <v>123</v>
      </c>
      <c r="AU111" s="207" t="s">
        <v>79</v>
      </c>
      <c r="AY111" s="17" t="s">
        <v>122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77</v>
      </c>
      <c r="BK111" s="208">
        <f>ROUND(I111*H111,2)</f>
        <v>0</v>
      </c>
      <c r="BL111" s="17" t="s">
        <v>121</v>
      </c>
      <c r="BM111" s="207" t="s">
        <v>429</v>
      </c>
    </row>
    <row r="112" s="2" customFormat="1">
      <c r="A112" s="38"/>
      <c r="B112" s="39"/>
      <c r="C112" s="40"/>
      <c r="D112" s="209" t="s">
        <v>128</v>
      </c>
      <c r="E112" s="40"/>
      <c r="F112" s="210" t="s">
        <v>294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79</v>
      </c>
    </row>
    <row r="113" s="13" customFormat="1">
      <c r="A113" s="13"/>
      <c r="B113" s="226"/>
      <c r="C113" s="227"/>
      <c r="D113" s="209" t="s">
        <v>241</v>
      </c>
      <c r="E113" s="228" t="s">
        <v>19</v>
      </c>
      <c r="F113" s="229" t="s">
        <v>430</v>
      </c>
      <c r="G113" s="227"/>
      <c r="H113" s="230">
        <v>980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241</v>
      </c>
      <c r="AU113" s="236" t="s">
        <v>79</v>
      </c>
      <c r="AV113" s="13" t="s">
        <v>79</v>
      </c>
      <c r="AW113" s="13" t="s">
        <v>31</v>
      </c>
      <c r="AX113" s="13" t="s">
        <v>69</v>
      </c>
      <c r="AY113" s="236" t="s">
        <v>122</v>
      </c>
    </row>
    <row r="114" s="13" customFormat="1">
      <c r="A114" s="13"/>
      <c r="B114" s="226"/>
      <c r="C114" s="227"/>
      <c r="D114" s="209" t="s">
        <v>241</v>
      </c>
      <c r="E114" s="228" t="s">
        <v>19</v>
      </c>
      <c r="F114" s="229" t="s">
        <v>431</v>
      </c>
      <c r="G114" s="227"/>
      <c r="H114" s="230">
        <v>350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241</v>
      </c>
      <c r="AU114" s="236" t="s">
        <v>79</v>
      </c>
      <c r="AV114" s="13" t="s">
        <v>79</v>
      </c>
      <c r="AW114" s="13" t="s">
        <v>31</v>
      </c>
      <c r="AX114" s="13" t="s">
        <v>69</v>
      </c>
      <c r="AY114" s="236" t="s">
        <v>122</v>
      </c>
    </row>
    <row r="115" s="14" customFormat="1">
      <c r="A115" s="14"/>
      <c r="B115" s="237"/>
      <c r="C115" s="238"/>
      <c r="D115" s="209" t="s">
        <v>241</v>
      </c>
      <c r="E115" s="239" t="s">
        <v>19</v>
      </c>
      <c r="F115" s="240" t="s">
        <v>243</v>
      </c>
      <c r="G115" s="238"/>
      <c r="H115" s="241">
        <v>1330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241</v>
      </c>
      <c r="AU115" s="247" t="s">
        <v>79</v>
      </c>
      <c r="AV115" s="14" t="s">
        <v>121</v>
      </c>
      <c r="AW115" s="14" t="s">
        <v>31</v>
      </c>
      <c r="AX115" s="14" t="s">
        <v>77</v>
      </c>
      <c r="AY115" s="247" t="s">
        <v>122</v>
      </c>
    </row>
    <row r="116" s="2" customFormat="1" ht="21.75" customHeight="1">
      <c r="A116" s="38"/>
      <c r="B116" s="39"/>
      <c r="C116" s="196" t="s">
        <v>152</v>
      </c>
      <c r="D116" s="196" t="s">
        <v>123</v>
      </c>
      <c r="E116" s="197" t="s">
        <v>432</v>
      </c>
      <c r="F116" s="198" t="s">
        <v>433</v>
      </c>
      <c r="G116" s="199" t="s">
        <v>233</v>
      </c>
      <c r="H116" s="200">
        <v>5600</v>
      </c>
      <c r="I116" s="201"/>
      <c r="J116" s="202">
        <f>ROUND(I116*H116,2)</f>
        <v>0</v>
      </c>
      <c r="K116" s="198" t="s">
        <v>214</v>
      </c>
      <c r="L116" s="44"/>
      <c r="M116" s="203" t="s">
        <v>19</v>
      </c>
      <c r="N116" s="204" t="s">
        <v>40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121</v>
      </c>
      <c r="AT116" s="207" t="s">
        <v>123</v>
      </c>
      <c r="AU116" s="207" t="s">
        <v>79</v>
      </c>
      <c r="AY116" s="17" t="s">
        <v>122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77</v>
      </c>
      <c r="BK116" s="208">
        <f>ROUND(I116*H116,2)</f>
        <v>0</v>
      </c>
      <c r="BL116" s="17" t="s">
        <v>121</v>
      </c>
      <c r="BM116" s="207" t="s">
        <v>434</v>
      </c>
    </row>
    <row r="117" s="2" customFormat="1">
      <c r="A117" s="38"/>
      <c r="B117" s="39"/>
      <c r="C117" s="40"/>
      <c r="D117" s="209" t="s">
        <v>128</v>
      </c>
      <c r="E117" s="40"/>
      <c r="F117" s="210" t="s">
        <v>435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79</v>
      </c>
    </row>
    <row r="118" s="13" customFormat="1">
      <c r="A118" s="13"/>
      <c r="B118" s="226"/>
      <c r="C118" s="227"/>
      <c r="D118" s="209" t="s">
        <v>241</v>
      </c>
      <c r="E118" s="228" t="s">
        <v>19</v>
      </c>
      <c r="F118" s="229" t="s">
        <v>436</v>
      </c>
      <c r="G118" s="227"/>
      <c r="H118" s="230">
        <v>5600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241</v>
      </c>
      <c r="AU118" s="236" t="s">
        <v>79</v>
      </c>
      <c r="AV118" s="13" t="s">
        <v>79</v>
      </c>
      <c r="AW118" s="13" t="s">
        <v>31</v>
      </c>
      <c r="AX118" s="13" t="s">
        <v>69</v>
      </c>
      <c r="AY118" s="236" t="s">
        <v>122</v>
      </c>
    </row>
    <row r="119" s="14" customFormat="1">
      <c r="A119" s="14"/>
      <c r="B119" s="237"/>
      <c r="C119" s="238"/>
      <c r="D119" s="209" t="s">
        <v>241</v>
      </c>
      <c r="E119" s="239" t="s">
        <v>19</v>
      </c>
      <c r="F119" s="240" t="s">
        <v>243</v>
      </c>
      <c r="G119" s="238"/>
      <c r="H119" s="241">
        <v>5600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241</v>
      </c>
      <c r="AU119" s="247" t="s">
        <v>79</v>
      </c>
      <c r="AV119" s="14" t="s">
        <v>121</v>
      </c>
      <c r="AW119" s="14" t="s">
        <v>31</v>
      </c>
      <c r="AX119" s="14" t="s">
        <v>77</v>
      </c>
      <c r="AY119" s="247" t="s">
        <v>122</v>
      </c>
    </row>
    <row r="120" s="2" customFormat="1" ht="21.75" customHeight="1">
      <c r="A120" s="38"/>
      <c r="B120" s="39"/>
      <c r="C120" s="196" t="s">
        <v>156</v>
      </c>
      <c r="D120" s="196" t="s">
        <v>123</v>
      </c>
      <c r="E120" s="197" t="s">
        <v>306</v>
      </c>
      <c r="F120" s="198" t="s">
        <v>307</v>
      </c>
      <c r="G120" s="199" t="s">
        <v>233</v>
      </c>
      <c r="H120" s="200">
        <v>2440</v>
      </c>
      <c r="I120" s="201"/>
      <c r="J120" s="202">
        <f>ROUND(I120*H120,2)</f>
        <v>0</v>
      </c>
      <c r="K120" s="198" t="s">
        <v>214</v>
      </c>
      <c r="L120" s="44"/>
      <c r="M120" s="203" t="s">
        <v>19</v>
      </c>
      <c r="N120" s="204" t="s">
        <v>40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121</v>
      </c>
      <c r="AT120" s="207" t="s">
        <v>123</v>
      </c>
      <c r="AU120" s="207" t="s">
        <v>79</v>
      </c>
      <c r="AY120" s="17" t="s">
        <v>122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77</v>
      </c>
      <c r="BK120" s="208">
        <f>ROUND(I120*H120,2)</f>
        <v>0</v>
      </c>
      <c r="BL120" s="17" t="s">
        <v>121</v>
      </c>
      <c r="BM120" s="207" t="s">
        <v>437</v>
      </c>
    </row>
    <row r="121" s="2" customFormat="1">
      <c r="A121" s="38"/>
      <c r="B121" s="39"/>
      <c r="C121" s="40"/>
      <c r="D121" s="209" t="s">
        <v>128</v>
      </c>
      <c r="E121" s="40"/>
      <c r="F121" s="210" t="s">
        <v>309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79</v>
      </c>
    </row>
    <row r="122" s="13" customFormat="1">
      <c r="A122" s="13"/>
      <c r="B122" s="226"/>
      <c r="C122" s="227"/>
      <c r="D122" s="209" t="s">
        <v>241</v>
      </c>
      <c r="E122" s="228" t="s">
        <v>19</v>
      </c>
      <c r="F122" s="229" t="s">
        <v>438</v>
      </c>
      <c r="G122" s="227"/>
      <c r="H122" s="230">
        <v>2080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241</v>
      </c>
      <c r="AU122" s="236" t="s">
        <v>79</v>
      </c>
      <c r="AV122" s="13" t="s">
        <v>79</v>
      </c>
      <c r="AW122" s="13" t="s">
        <v>31</v>
      </c>
      <c r="AX122" s="13" t="s">
        <v>69</v>
      </c>
      <c r="AY122" s="236" t="s">
        <v>122</v>
      </c>
    </row>
    <row r="123" s="13" customFormat="1">
      <c r="A123" s="13"/>
      <c r="B123" s="226"/>
      <c r="C123" s="227"/>
      <c r="D123" s="209" t="s">
        <v>241</v>
      </c>
      <c r="E123" s="228" t="s">
        <v>19</v>
      </c>
      <c r="F123" s="229" t="s">
        <v>439</v>
      </c>
      <c r="G123" s="227"/>
      <c r="H123" s="230">
        <v>360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241</v>
      </c>
      <c r="AU123" s="236" t="s">
        <v>79</v>
      </c>
      <c r="AV123" s="13" t="s">
        <v>79</v>
      </c>
      <c r="AW123" s="13" t="s">
        <v>31</v>
      </c>
      <c r="AX123" s="13" t="s">
        <v>69</v>
      </c>
      <c r="AY123" s="236" t="s">
        <v>122</v>
      </c>
    </row>
    <row r="124" s="14" customFormat="1">
      <c r="A124" s="14"/>
      <c r="B124" s="237"/>
      <c r="C124" s="238"/>
      <c r="D124" s="209" t="s">
        <v>241</v>
      </c>
      <c r="E124" s="239" t="s">
        <v>19</v>
      </c>
      <c r="F124" s="240" t="s">
        <v>243</v>
      </c>
      <c r="G124" s="238"/>
      <c r="H124" s="241">
        <v>2440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241</v>
      </c>
      <c r="AU124" s="247" t="s">
        <v>79</v>
      </c>
      <c r="AV124" s="14" t="s">
        <v>121</v>
      </c>
      <c r="AW124" s="14" t="s">
        <v>31</v>
      </c>
      <c r="AX124" s="14" t="s">
        <v>77</v>
      </c>
      <c r="AY124" s="247" t="s">
        <v>122</v>
      </c>
    </row>
    <row r="125" s="2" customFormat="1" ht="16.5" customHeight="1">
      <c r="A125" s="38"/>
      <c r="B125" s="39"/>
      <c r="C125" s="196" t="s">
        <v>160</v>
      </c>
      <c r="D125" s="196" t="s">
        <v>123</v>
      </c>
      <c r="E125" s="197" t="s">
        <v>440</v>
      </c>
      <c r="F125" s="198" t="s">
        <v>441</v>
      </c>
      <c r="G125" s="199" t="s">
        <v>233</v>
      </c>
      <c r="H125" s="200">
        <v>5600</v>
      </c>
      <c r="I125" s="201"/>
      <c r="J125" s="202">
        <f>ROUND(I125*H125,2)</f>
        <v>0</v>
      </c>
      <c r="K125" s="198" t="s">
        <v>214</v>
      </c>
      <c r="L125" s="44"/>
      <c r="M125" s="203" t="s">
        <v>19</v>
      </c>
      <c r="N125" s="204" t="s">
        <v>40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121</v>
      </c>
      <c r="AT125" s="207" t="s">
        <v>123</v>
      </c>
      <c r="AU125" s="207" t="s">
        <v>79</v>
      </c>
      <c r="AY125" s="17" t="s">
        <v>122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77</v>
      </c>
      <c r="BK125" s="208">
        <f>ROUND(I125*H125,2)</f>
        <v>0</v>
      </c>
      <c r="BL125" s="17" t="s">
        <v>121</v>
      </c>
      <c r="BM125" s="207" t="s">
        <v>442</v>
      </c>
    </row>
    <row r="126" s="2" customFormat="1">
      <c r="A126" s="38"/>
      <c r="B126" s="39"/>
      <c r="C126" s="40"/>
      <c r="D126" s="209" t="s">
        <v>128</v>
      </c>
      <c r="E126" s="40"/>
      <c r="F126" s="210" t="s">
        <v>443</v>
      </c>
      <c r="G126" s="40"/>
      <c r="H126" s="40"/>
      <c r="I126" s="211"/>
      <c r="J126" s="40"/>
      <c r="K126" s="40"/>
      <c r="L126" s="44"/>
      <c r="M126" s="212"/>
      <c r="N126" s="21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79</v>
      </c>
    </row>
    <row r="127" s="13" customFormat="1">
      <c r="A127" s="13"/>
      <c r="B127" s="226"/>
      <c r="C127" s="227"/>
      <c r="D127" s="209" t="s">
        <v>241</v>
      </c>
      <c r="E127" s="228" t="s">
        <v>19</v>
      </c>
      <c r="F127" s="229" t="s">
        <v>436</v>
      </c>
      <c r="G127" s="227"/>
      <c r="H127" s="230">
        <v>5600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241</v>
      </c>
      <c r="AU127" s="236" t="s">
        <v>79</v>
      </c>
      <c r="AV127" s="13" t="s">
        <v>79</v>
      </c>
      <c r="AW127" s="13" t="s">
        <v>31</v>
      </c>
      <c r="AX127" s="13" t="s">
        <v>69</v>
      </c>
      <c r="AY127" s="236" t="s">
        <v>122</v>
      </c>
    </row>
    <row r="128" s="14" customFormat="1">
      <c r="A128" s="14"/>
      <c r="B128" s="237"/>
      <c r="C128" s="238"/>
      <c r="D128" s="209" t="s">
        <v>241</v>
      </c>
      <c r="E128" s="239" t="s">
        <v>19</v>
      </c>
      <c r="F128" s="240" t="s">
        <v>243</v>
      </c>
      <c r="G128" s="238"/>
      <c r="H128" s="241">
        <v>5600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241</v>
      </c>
      <c r="AU128" s="247" t="s">
        <v>79</v>
      </c>
      <c r="AV128" s="14" t="s">
        <v>121</v>
      </c>
      <c r="AW128" s="14" t="s">
        <v>31</v>
      </c>
      <c r="AX128" s="14" t="s">
        <v>77</v>
      </c>
      <c r="AY128" s="247" t="s">
        <v>122</v>
      </c>
    </row>
    <row r="129" s="2" customFormat="1" ht="16.5" customHeight="1">
      <c r="A129" s="38"/>
      <c r="B129" s="39"/>
      <c r="C129" s="248" t="s">
        <v>165</v>
      </c>
      <c r="D129" s="248" t="s">
        <v>316</v>
      </c>
      <c r="E129" s="249" t="s">
        <v>317</v>
      </c>
      <c r="F129" s="250" t="s">
        <v>318</v>
      </c>
      <c r="G129" s="251" t="s">
        <v>319</v>
      </c>
      <c r="H129" s="252">
        <v>140</v>
      </c>
      <c r="I129" s="253"/>
      <c r="J129" s="254">
        <f>ROUND(I129*H129,2)</f>
        <v>0</v>
      </c>
      <c r="K129" s="250" t="s">
        <v>214</v>
      </c>
      <c r="L129" s="255"/>
      <c r="M129" s="256" t="s">
        <v>19</v>
      </c>
      <c r="N129" s="257" t="s">
        <v>40</v>
      </c>
      <c r="O129" s="84"/>
      <c r="P129" s="205">
        <f>O129*H129</f>
        <v>0</v>
      </c>
      <c r="Q129" s="205">
        <v>0.001</v>
      </c>
      <c r="R129" s="205">
        <f>Q129*H129</f>
        <v>0.14000000000000001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152</v>
      </c>
      <c r="AT129" s="207" t="s">
        <v>316</v>
      </c>
      <c r="AU129" s="207" t="s">
        <v>79</v>
      </c>
      <c r="AY129" s="17" t="s">
        <v>122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77</v>
      </c>
      <c r="BK129" s="208">
        <f>ROUND(I129*H129,2)</f>
        <v>0</v>
      </c>
      <c r="BL129" s="17" t="s">
        <v>121</v>
      </c>
      <c r="BM129" s="207" t="s">
        <v>444</v>
      </c>
    </row>
    <row r="130" s="2" customFormat="1">
      <c r="A130" s="38"/>
      <c r="B130" s="39"/>
      <c r="C130" s="40"/>
      <c r="D130" s="209" t="s">
        <v>128</v>
      </c>
      <c r="E130" s="40"/>
      <c r="F130" s="210" t="s">
        <v>318</v>
      </c>
      <c r="G130" s="40"/>
      <c r="H130" s="40"/>
      <c r="I130" s="211"/>
      <c r="J130" s="40"/>
      <c r="K130" s="40"/>
      <c r="L130" s="44"/>
      <c r="M130" s="212"/>
      <c r="N130" s="21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128</v>
      </c>
      <c r="AU130" s="17" t="s">
        <v>79</v>
      </c>
    </row>
    <row r="131" s="13" customFormat="1">
      <c r="A131" s="13"/>
      <c r="B131" s="226"/>
      <c r="C131" s="227"/>
      <c r="D131" s="209" t="s">
        <v>241</v>
      </c>
      <c r="E131" s="228" t="s">
        <v>19</v>
      </c>
      <c r="F131" s="229" t="s">
        <v>445</v>
      </c>
      <c r="G131" s="227"/>
      <c r="H131" s="230">
        <v>140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241</v>
      </c>
      <c r="AU131" s="236" t="s">
        <v>79</v>
      </c>
      <c r="AV131" s="13" t="s">
        <v>79</v>
      </c>
      <c r="AW131" s="13" t="s">
        <v>31</v>
      </c>
      <c r="AX131" s="13" t="s">
        <v>69</v>
      </c>
      <c r="AY131" s="236" t="s">
        <v>122</v>
      </c>
    </row>
    <row r="132" s="14" customFormat="1">
      <c r="A132" s="14"/>
      <c r="B132" s="237"/>
      <c r="C132" s="238"/>
      <c r="D132" s="209" t="s">
        <v>241</v>
      </c>
      <c r="E132" s="239" t="s">
        <v>19</v>
      </c>
      <c r="F132" s="240" t="s">
        <v>243</v>
      </c>
      <c r="G132" s="238"/>
      <c r="H132" s="241">
        <v>140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241</v>
      </c>
      <c r="AU132" s="247" t="s">
        <v>79</v>
      </c>
      <c r="AV132" s="14" t="s">
        <v>121</v>
      </c>
      <c r="AW132" s="14" t="s">
        <v>31</v>
      </c>
      <c r="AX132" s="14" t="s">
        <v>77</v>
      </c>
      <c r="AY132" s="247" t="s">
        <v>122</v>
      </c>
    </row>
    <row r="133" s="2" customFormat="1" ht="16.5" customHeight="1">
      <c r="A133" s="38"/>
      <c r="B133" s="39"/>
      <c r="C133" s="196" t="s">
        <v>169</v>
      </c>
      <c r="D133" s="196" t="s">
        <v>123</v>
      </c>
      <c r="E133" s="197" t="s">
        <v>446</v>
      </c>
      <c r="F133" s="198" t="s">
        <v>447</v>
      </c>
      <c r="G133" s="199" t="s">
        <v>233</v>
      </c>
      <c r="H133" s="200">
        <v>1160</v>
      </c>
      <c r="I133" s="201"/>
      <c r="J133" s="202">
        <f>ROUND(I133*H133,2)</f>
        <v>0</v>
      </c>
      <c r="K133" s="198" t="s">
        <v>214</v>
      </c>
      <c r="L133" s="44"/>
      <c r="M133" s="203" t="s">
        <v>19</v>
      </c>
      <c r="N133" s="204" t="s">
        <v>40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121</v>
      </c>
      <c r="AT133" s="207" t="s">
        <v>123</v>
      </c>
      <c r="AU133" s="207" t="s">
        <v>79</v>
      </c>
      <c r="AY133" s="17" t="s">
        <v>122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77</v>
      </c>
      <c r="BK133" s="208">
        <f>ROUND(I133*H133,2)</f>
        <v>0</v>
      </c>
      <c r="BL133" s="17" t="s">
        <v>121</v>
      </c>
      <c r="BM133" s="207" t="s">
        <v>448</v>
      </c>
    </row>
    <row r="134" s="2" customFormat="1">
      <c r="A134" s="38"/>
      <c r="B134" s="39"/>
      <c r="C134" s="40"/>
      <c r="D134" s="209" t="s">
        <v>128</v>
      </c>
      <c r="E134" s="40"/>
      <c r="F134" s="210" t="s">
        <v>449</v>
      </c>
      <c r="G134" s="40"/>
      <c r="H134" s="40"/>
      <c r="I134" s="211"/>
      <c r="J134" s="40"/>
      <c r="K134" s="40"/>
      <c r="L134" s="44"/>
      <c r="M134" s="212"/>
      <c r="N134" s="21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79</v>
      </c>
    </row>
    <row r="135" s="13" customFormat="1">
      <c r="A135" s="13"/>
      <c r="B135" s="226"/>
      <c r="C135" s="227"/>
      <c r="D135" s="209" t="s">
        <v>241</v>
      </c>
      <c r="E135" s="228" t="s">
        <v>19</v>
      </c>
      <c r="F135" s="229" t="s">
        <v>450</v>
      </c>
      <c r="G135" s="227"/>
      <c r="H135" s="230">
        <v>1100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241</v>
      </c>
      <c r="AU135" s="236" t="s">
        <v>79</v>
      </c>
      <c r="AV135" s="13" t="s">
        <v>79</v>
      </c>
      <c r="AW135" s="13" t="s">
        <v>31</v>
      </c>
      <c r="AX135" s="13" t="s">
        <v>69</v>
      </c>
      <c r="AY135" s="236" t="s">
        <v>122</v>
      </c>
    </row>
    <row r="136" s="13" customFormat="1">
      <c r="A136" s="13"/>
      <c r="B136" s="226"/>
      <c r="C136" s="227"/>
      <c r="D136" s="209" t="s">
        <v>241</v>
      </c>
      <c r="E136" s="228" t="s">
        <v>19</v>
      </c>
      <c r="F136" s="229" t="s">
        <v>451</v>
      </c>
      <c r="G136" s="227"/>
      <c r="H136" s="230">
        <v>60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241</v>
      </c>
      <c r="AU136" s="236" t="s">
        <v>79</v>
      </c>
      <c r="AV136" s="13" t="s">
        <v>79</v>
      </c>
      <c r="AW136" s="13" t="s">
        <v>31</v>
      </c>
      <c r="AX136" s="13" t="s">
        <v>69</v>
      </c>
      <c r="AY136" s="236" t="s">
        <v>122</v>
      </c>
    </row>
    <row r="137" s="14" customFormat="1">
      <c r="A137" s="14"/>
      <c r="B137" s="237"/>
      <c r="C137" s="238"/>
      <c r="D137" s="209" t="s">
        <v>241</v>
      </c>
      <c r="E137" s="239" t="s">
        <v>19</v>
      </c>
      <c r="F137" s="240" t="s">
        <v>243</v>
      </c>
      <c r="G137" s="238"/>
      <c r="H137" s="241">
        <v>1160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241</v>
      </c>
      <c r="AU137" s="247" t="s">
        <v>79</v>
      </c>
      <c r="AV137" s="14" t="s">
        <v>121</v>
      </c>
      <c r="AW137" s="14" t="s">
        <v>31</v>
      </c>
      <c r="AX137" s="14" t="s">
        <v>77</v>
      </c>
      <c r="AY137" s="247" t="s">
        <v>122</v>
      </c>
    </row>
    <row r="138" s="11" customFormat="1" ht="22.8" customHeight="1">
      <c r="A138" s="11"/>
      <c r="B138" s="182"/>
      <c r="C138" s="183"/>
      <c r="D138" s="184" t="s">
        <v>68</v>
      </c>
      <c r="E138" s="224" t="s">
        <v>405</v>
      </c>
      <c r="F138" s="224" t="s">
        <v>406</v>
      </c>
      <c r="G138" s="183"/>
      <c r="H138" s="183"/>
      <c r="I138" s="186"/>
      <c r="J138" s="225">
        <f>BK138</f>
        <v>0</v>
      </c>
      <c r="K138" s="183"/>
      <c r="L138" s="188"/>
      <c r="M138" s="189"/>
      <c r="N138" s="190"/>
      <c r="O138" s="190"/>
      <c r="P138" s="191">
        <f>SUM(P139:P140)</f>
        <v>0</v>
      </c>
      <c r="Q138" s="190"/>
      <c r="R138" s="191">
        <f>SUM(R139:R140)</f>
        <v>0</v>
      </c>
      <c r="S138" s="190"/>
      <c r="T138" s="192">
        <f>SUM(T139:T140)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3" t="s">
        <v>77</v>
      </c>
      <c r="AT138" s="194" t="s">
        <v>68</v>
      </c>
      <c r="AU138" s="194" t="s">
        <v>77</v>
      </c>
      <c r="AY138" s="193" t="s">
        <v>122</v>
      </c>
      <c r="BK138" s="195">
        <f>SUM(BK139:BK140)</f>
        <v>0</v>
      </c>
    </row>
    <row r="139" s="2" customFormat="1" ht="16.5" customHeight="1">
      <c r="A139" s="38"/>
      <c r="B139" s="39"/>
      <c r="C139" s="196" t="s">
        <v>174</v>
      </c>
      <c r="D139" s="196" t="s">
        <v>123</v>
      </c>
      <c r="E139" s="197" t="s">
        <v>408</v>
      </c>
      <c r="F139" s="198" t="s">
        <v>409</v>
      </c>
      <c r="G139" s="199" t="s">
        <v>410</v>
      </c>
      <c r="H139" s="200">
        <v>0.14000000000000001</v>
      </c>
      <c r="I139" s="201"/>
      <c r="J139" s="202">
        <f>ROUND(I139*H139,2)</f>
        <v>0</v>
      </c>
      <c r="K139" s="198" t="s">
        <v>214</v>
      </c>
      <c r="L139" s="44"/>
      <c r="M139" s="203" t="s">
        <v>19</v>
      </c>
      <c r="N139" s="204" t="s">
        <v>40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121</v>
      </c>
      <c r="AT139" s="207" t="s">
        <v>123</v>
      </c>
      <c r="AU139" s="207" t="s">
        <v>79</v>
      </c>
      <c r="AY139" s="17" t="s">
        <v>122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77</v>
      </c>
      <c r="BK139" s="208">
        <f>ROUND(I139*H139,2)</f>
        <v>0</v>
      </c>
      <c r="BL139" s="17" t="s">
        <v>121</v>
      </c>
      <c r="BM139" s="207" t="s">
        <v>452</v>
      </c>
    </row>
    <row r="140" s="2" customFormat="1">
      <c r="A140" s="38"/>
      <c r="B140" s="39"/>
      <c r="C140" s="40"/>
      <c r="D140" s="209" t="s">
        <v>128</v>
      </c>
      <c r="E140" s="40"/>
      <c r="F140" s="210" t="s">
        <v>412</v>
      </c>
      <c r="G140" s="40"/>
      <c r="H140" s="40"/>
      <c r="I140" s="211"/>
      <c r="J140" s="40"/>
      <c r="K140" s="40"/>
      <c r="L140" s="44"/>
      <c r="M140" s="214"/>
      <c r="N140" s="215"/>
      <c r="O140" s="216"/>
      <c r="P140" s="216"/>
      <c r="Q140" s="216"/>
      <c r="R140" s="216"/>
      <c r="S140" s="216"/>
      <c r="T140" s="217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79</v>
      </c>
    </row>
    <row r="141" s="2" customFormat="1" ht="6.96" customHeight="1">
      <c r="A141" s="38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tIlbbISbJJru5UTne5ly7NlHOurhCaz9ipkgsuLH1O6Hlfa6v1O/LUW0PJhJrNCaY4zGuqdFsPxE/ysc/79Vzw==" hashValue="w96XSvG89ScWtfPYNCWoEC8jys0cCexAio/IjVT+xBSwwuwi0yK0RDFKwSSDuK6QmDBIf9zx9y16sg61V11bQg==" algorithmName="SHA-512" password="CC35"/>
  <autoFilter ref="C81:K14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453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ROUND((SUM(BE89:BE381)),  2)</f>
        <v>0</v>
      </c>
      <c r="G33" s="38"/>
      <c r="H33" s="38"/>
      <c r="I33" s="148">
        <v>0.20999999999999999</v>
      </c>
      <c r="J33" s="147">
        <f>ROUND(((SUM(BE89:BE381))*I33),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ROUND((SUM(BF89:BF381)),  2)</f>
        <v>0</v>
      </c>
      <c r="G34" s="38"/>
      <c r="H34" s="38"/>
      <c r="I34" s="148">
        <v>0.14999999999999999</v>
      </c>
      <c r="J34" s="147">
        <f>ROUND(((SUM(BF89:BF381))*I34),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ROUND((SUM(BG89:BG381)),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ROUND((SUM(BH89:BH381)),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ROUND((SUM(BI89:BI381)),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01.3 - Sdružený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J91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454</v>
      </c>
      <c r="E62" s="221"/>
      <c r="F62" s="221"/>
      <c r="G62" s="221"/>
      <c r="H62" s="221"/>
      <c r="I62" s="221"/>
      <c r="J62" s="222">
        <f>J135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455</v>
      </c>
      <c r="E63" s="221"/>
      <c r="F63" s="221"/>
      <c r="G63" s="221"/>
      <c r="H63" s="221"/>
      <c r="I63" s="221"/>
      <c r="J63" s="222">
        <f>J148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205</v>
      </c>
      <c r="E64" s="221"/>
      <c r="F64" s="221"/>
      <c r="G64" s="221"/>
      <c r="H64" s="221"/>
      <c r="I64" s="221"/>
      <c r="J64" s="222">
        <f>J206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8"/>
      <c r="C65" s="219"/>
      <c r="D65" s="220" t="s">
        <v>206</v>
      </c>
      <c r="E65" s="221"/>
      <c r="F65" s="221"/>
      <c r="G65" s="221"/>
      <c r="H65" s="221"/>
      <c r="I65" s="221"/>
      <c r="J65" s="222">
        <f>J229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8"/>
      <c r="C66" s="219"/>
      <c r="D66" s="220" t="s">
        <v>456</v>
      </c>
      <c r="E66" s="221"/>
      <c r="F66" s="221"/>
      <c r="G66" s="221"/>
      <c r="H66" s="221"/>
      <c r="I66" s="221"/>
      <c r="J66" s="222">
        <f>J260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8"/>
      <c r="C67" s="219"/>
      <c r="D67" s="220" t="s">
        <v>207</v>
      </c>
      <c r="E67" s="221"/>
      <c r="F67" s="221"/>
      <c r="G67" s="221"/>
      <c r="H67" s="221"/>
      <c r="I67" s="221"/>
      <c r="J67" s="222">
        <f>J288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457</v>
      </c>
      <c r="E68" s="168"/>
      <c r="F68" s="168"/>
      <c r="G68" s="168"/>
      <c r="H68" s="168"/>
      <c r="I68" s="168"/>
      <c r="J68" s="169">
        <f>J291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8"/>
      <c r="C69" s="219"/>
      <c r="D69" s="220" t="s">
        <v>458</v>
      </c>
      <c r="E69" s="221"/>
      <c r="F69" s="221"/>
      <c r="G69" s="221"/>
      <c r="H69" s="221"/>
      <c r="I69" s="221"/>
      <c r="J69" s="222">
        <f>J292</f>
        <v>0</v>
      </c>
      <c r="K69" s="219"/>
      <c r="L69" s="22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Ochranná nádrž N06 k.ú. Hovorany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99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01.3 - Sdružený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 xml:space="preserve"> </v>
      </c>
      <c r="G83" s="40"/>
      <c r="H83" s="40"/>
      <c r="I83" s="32" t="s">
        <v>23</v>
      </c>
      <c r="J83" s="72" t="str">
        <f>IF(J12="","",J12)</f>
        <v>24. 1. 2019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30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28</v>
      </c>
      <c r="D86" s="40"/>
      <c r="E86" s="40"/>
      <c r="F86" s="27" t="str">
        <f>IF(E18="","",E18)</f>
        <v>Vyplň údaj</v>
      </c>
      <c r="G86" s="40"/>
      <c r="H86" s="40"/>
      <c r="I86" s="32" t="s">
        <v>32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107</v>
      </c>
      <c r="D88" s="174" t="s">
        <v>54</v>
      </c>
      <c r="E88" s="174" t="s">
        <v>50</v>
      </c>
      <c r="F88" s="174" t="s">
        <v>51</v>
      </c>
      <c r="G88" s="174" t="s">
        <v>108</v>
      </c>
      <c r="H88" s="174" t="s">
        <v>109</v>
      </c>
      <c r="I88" s="174" t="s">
        <v>110</v>
      </c>
      <c r="J88" s="174" t="s">
        <v>103</v>
      </c>
      <c r="K88" s="175" t="s">
        <v>111</v>
      </c>
      <c r="L88" s="176"/>
      <c r="M88" s="92" t="s">
        <v>19</v>
      </c>
      <c r="N88" s="93" t="s">
        <v>39</v>
      </c>
      <c r="O88" s="93" t="s">
        <v>112</v>
      </c>
      <c r="P88" s="93" t="s">
        <v>113</v>
      </c>
      <c r="Q88" s="93" t="s">
        <v>114</v>
      </c>
      <c r="R88" s="93" t="s">
        <v>115</v>
      </c>
      <c r="S88" s="93" t="s">
        <v>116</v>
      </c>
      <c r="T88" s="94" t="s">
        <v>117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118</v>
      </c>
      <c r="D89" s="40"/>
      <c r="E89" s="40"/>
      <c r="F89" s="40"/>
      <c r="G89" s="40"/>
      <c r="H89" s="40"/>
      <c r="I89" s="40"/>
      <c r="J89" s="177">
        <f>BK89</f>
        <v>0</v>
      </c>
      <c r="K89" s="40"/>
      <c r="L89" s="44"/>
      <c r="M89" s="95"/>
      <c r="N89" s="178"/>
      <c r="O89" s="96"/>
      <c r="P89" s="179">
        <f>P90+P291</f>
        <v>0</v>
      </c>
      <c r="Q89" s="96"/>
      <c r="R89" s="179">
        <f>R90+R291</f>
        <v>194.34665234000002</v>
      </c>
      <c r="S89" s="96"/>
      <c r="T89" s="180">
        <f>T90+T291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68</v>
      </c>
      <c r="AU89" s="17" t="s">
        <v>104</v>
      </c>
      <c r="BK89" s="181">
        <f>BK90+BK291</f>
        <v>0</v>
      </c>
    </row>
    <row r="90" s="11" customFormat="1" ht="25.92" customHeight="1">
      <c r="A90" s="11"/>
      <c r="B90" s="182"/>
      <c r="C90" s="183"/>
      <c r="D90" s="184" t="s">
        <v>68</v>
      </c>
      <c r="E90" s="185" t="s">
        <v>208</v>
      </c>
      <c r="F90" s="185" t="s">
        <v>209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P91+P135+P148+P206+P229+P260+P288</f>
        <v>0</v>
      </c>
      <c r="Q90" s="190"/>
      <c r="R90" s="191">
        <f>R91+R135+R148+R206+R229+R260+R288</f>
        <v>191.93553784000002</v>
      </c>
      <c r="S90" s="190"/>
      <c r="T90" s="192">
        <f>T91+T135+T148+T206+T229+T260+T288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77</v>
      </c>
      <c r="AT90" s="194" t="s">
        <v>68</v>
      </c>
      <c r="AU90" s="194" t="s">
        <v>69</v>
      </c>
      <c r="AY90" s="193" t="s">
        <v>122</v>
      </c>
      <c r="BK90" s="195">
        <f>BK91+BK135+BK148+BK206+BK229+BK260+BK288</f>
        <v>0</v>
      </c>
    </row>
    <row r="91" s="11" customFormat="1" ht="22.8" customHeight="1">
      <c r="A91" s="11"/>
      <c r="B91" s="182"/>
      <c r="C91" s="183"/>
      <c r="D91" s="184" t="s">
        <v>68</v>
      </c>
      <c r="E91" s="224" t="s">
        <v>77</v>
      </c>
      <c r="F91" s="224" t="s">
        <v>210</v>
      </c>
      <c r="G91" s="183"/>
      <c r="H91" s="183"/>
      <c r="I91" s="186"/>
      <c r="J91" s="225">
        <f>BK91</f>
        <v>0</v>
      </c>
      <c r="K91" s="183"/>
      <c r="L91" s="188"/>
      <c r="M91" s="189"/>
      <c r="N91" s="190"/>
      <c r="O91" s="190"/>
      <c r="P91" s="191">
        <f>SUM(P92:P134)</f>
        <v>0</v>
      </c>
      <c r="Q91" s="190"/>
      <c r="R91" s="191">
        <f>SUM(R92:R134)</f>
        <v>0.0144</v>
      </c>
      <c r="S91" s="190"/>
      <c r="T91" s="192">
        <f>SUM(T92:T134)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77</v>
      </c>
      <c r="AT91" s="194" t="s">
        <v>68</v>
      </c>
      <c r="AU91" s="194" t="s">
        <v>77</v>
      </c>
      <c r="AY91" s="193" t="s">
        <v>122</v>
      </c>
      <c r="BK91" s="195">
        <f>SUM(BK92:BK134)</f>
        <v>0</v>
      </c>
    </row>
    <row r="92" s="2" customFormat="1" ht="16.5" customHeight="1">
      <c r="A92" s="38"/>
      <c r="B92" s="39"/>
      <c r="C92" s="196" t="s">
        <v>77</v>
      </c>
      <c r="D92" s="196" t="s">
        <v>123</v>
      </c>
      <c r="E92" s="197" t="s">
        <v>221</v>
      </c>
      <c r="F92" s="198" t="s">
        <v>222</v>
      </c>
      <c r="G92" s="199" t="s">
        <v>223</v>
      </c>
      <c r="H92" s="200">
        <v>480</v>
      </c>
      <c r="I92" s="201"/>
      <c r="J92" s="202">
        <f>ROUND(I92*H92,2)</f>
        <v>0</v>
      </c>
      <c r="K92" s="198" t="s">
        <v>214</v>
      </c>
      <c r="L92" s="44"/>
      <c r="M92" s="203" t="s">
        <v>19</v>
      </c>
      <c r="N92" s="204" t="s">
        <v>40</v>
      </c>
      <c r="O92" s="84"/>
      <c r="P92" s="205">
        <f>O92*H92</f>
        <v>0</v>
      </c>
      <c r="Q92" s="205">
        <v>3.0000000000000001E-05</v>
      </c>
      <c r="R92" s="205">
        <f>Q92*H92</f>
        <v>0.0144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121</v>
      </c>
      <c r="AT92" s="207" t="s">
        <v>123</v>
      </c>
      <c r="AU92" s="207" t="s">
        <v>79</v>
      </c>
      <c r="AY92" s="17" t="s">
        <v>122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77</v>
      </c>
      <c r="BK92" s="208">
        <f>ROUND(I92*H92,2)</f>
        <v>0</v>
      </c>
      <c r="BL92" s="17" t="s">
        <v>121</v>
      </c>
      <c r="BM92" s="207" t="s">
        <v>459</v>
      </c>
    </row>
    <row r="93" s="2" customFormat="1">
      <c r="A93" s="38"/>
      <c r="B93" s="39"/>
      <c r="C93" s="40"/>
      <c r="D93" s="209" t="s">
        <v>128</v>
      </c>
      <c r="E93" s="40"/>
      <c r="F93" s="210" t="s">
        <v>225</v>
      </c>
      <c r="G93" s="40"/>
      <c r="H93" s="40"/>
      <c r="I93" s="211"/>
      <c r="J93" s="40"/>
      <c r="K93" s="40"/>
      <c r="L93" s="44"/>
      <c r="M93" s="212"/>
      <c r="N93" s="21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128</v>
      </c>
      <c r="AU93" s="17" t="s">
        <v>79</v>
      </c>
    </row>
    <row r="94" s="13" customFormat="1">
      <c r="A94" s="13"/>
      <c r="B94" s="226"/>
      <c r="C94" s="227"/>
      <c r="D94" s="209" t="s">
        <v>241</v>
      </c>
      <c r="E94" s="228" t="s">
        <v>19</v>
      </c>
      <c r="F94" s="229" t="s">
        <v>460</v>
      </c>
      <c r="G94" s="227"/>
      <c r="H94" s="230">
        <v>480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241</v>
      </c>
      <c r="AU94" s="236" t="s">
        <v>79</v>
      </c>
      <c r="AV94" s="13" t="s">
        <v>79</v>
      </c>
      <c r="AW94" s="13" t="s">
        <v>31</v>
      </c>
      <c r="AX94" s="13" t="s">
        <v>77</v>
      </c>
      <c r="AY94" s="236" t="s">
        <v>122</v>
      </c>
    </row>
    <row r="95" s="2" customFormat="1" ht="16.5" customHeight="1">
      <c r="A95" s="38"/>
      <c r="B95" s="39"/>
      <c r="C95" s="196" t="s">
        <v>79</v>
      </c>
      <c r="D95" s="196" t="s">
        <v>123</v>
      </c>
      <c r="E95" s="197" t="s">
        <v>226</v>
      </c>
      <c r="F95" s="198" t="s">
        <v>227</v>
      </c>
      <c r="G95" s="199" t="s">
        <v>228</v>
      </c>
      <c r="H95" s="200">
        <v>60</v>
      </c>
      <c r="I95" s="201"/>
      <c r="J95" s="202">
        <f>ROUND(I95*H95,2)</f>
        <v>0</v>
      </c>
      <c r="K95" s="198" t="s">
        <v>214</v>
      </c>
      <c r="L95" s="44"/>
      <c r="M95" s="203" t="s">
        <v>19</v>
      </c>
      <c r="N95" s="204" t="s">
        <v>40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121</v>
      </c>
      <c r="AT95" s="207" t="s">
        <v>123</v>
      </c>
      <c r="AU95" s="207" t="s">
        <v>79</v>
      </c>
      <c r="AY95" s="17" t="s">
        <v>122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77</v>
      </c>
      <c r="BK95" s="208">
        <f>ROUND(I95*H95,2)</f>
        <v>0</v>
      </c>
      <c r="BL95" s="17" t="s">
        <v>121</v>
      </c>
      <c r="BM95" s="207" t="s">
        <v>461</v>
      </c>
    </row>
    <row r="96" s="2" customFormat="1">
      <c r="A96" s="38"/>
      <c r="B96" s="39"/>
      <c r="C96" s="40"/>
      <c r="D96" s="209" t="s">
        <v>128</v>
      </c>
      <c r="E96" s="40"/>
      <c r="F96" s="210" t="s">
        <v>230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79</v>
      </c>
    </row>
    <row r="97" s="13" customFormat="1">
      <c r="A97" s="13"/>
      <c r="B97" s="226"/>
      <c r="C97" s="227"/>
      <c r="D97" s="209" t="s">
        <v>241</v>
      </c>
      <c r="E97" s="228" t="s">
        <v>19</v>
      </c>
      <c r="F97" s="229" t="s">
        <v>462</v>
      </c>
      <c r="G97" s="227"/>
      <c r="H97" s="230">
        <v>60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241</v>
      </c>
      <c r="AU97" s="236" t="s">
        <v>79</v>
      </c>
      <c r="AV97" s="13" t="s">
        <v>79</v>
      </c>
      <c r="AW97" s="13" t="s">
        <v>31</v>
      </c>
      <c r="AX97" s="13" t="s">
        <v>77</v>
      </c>
      <c r="AY97" s="236" t="s">
        <v>122</v>
      </c>
    </row>
    <row r="98" s="2" customFormat="1" ht="21.75" customHeight="1">
      <c r="A98" s="38"/>
      <c r="B98" s="39"/>
      <c r="C98" s="196" t="s">
        <v>133</v>
      </c>
      <c r="D98" s="196" t="s">
        <v>123</v>
      </c>
      <c r="E98" s="197" t="s">
        <v>249</v>
      </c>
      <c r="F98" s="198" t="s">
        <v>250</v>
      </c>
      <c r="G98" s="199" t="s">
        <v>238</v>
      </c>
      <c r="H98" s="200">
        <v>109.12000000000001</v>
      </c>
      <c r="I98" s="201"/>
      <c r="J98" s="202">
        <f>ROUND(I98*H98,2)</f>
        <v>0</v>
      </c>
      <c r="K98" s="198" t="s">
        <v>214</v>
      </c>
      <c r="L98" s="44"/>
      <c r="M98" s="203" t="s">
        <v>19</v>
      </c>
      <c r="N98" s="204" t="s">
        <v>40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121</v>
      </c>
      <c r="AT98" s="207" t="s">
        <v>123</v>
      </c>
      <c r="AU98" s="207" t="s">
        <v>79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77</v>
      </c>
      <c r="BK98" s="208">
        <f>ROUND(I98*H98,2)</f>
        <v>0</v>
      </c>
      <c r="BL98" s="17" t="s">
        <v>121</v>
      </c>
      <c r="BM98" s="207" t="s">
        <v>463</v>
      </c>
    </row>
    <row r="99" s="2" customFormat="1">
      <c r="A99" s="38"/>
      <c r="B99" s="39"/>
      <c r="C99" s="40"/>
      <c r="D99" s="209" t="s">
        <v>128</v>
      </c>
      <c r="E99" s="40"/>
      <c r="F99" s="210" t="s">
        <v>252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79</v>
      </c>
    </row>
    <row r="100" s="13" customFormat="1">
      <c r="A100" s="13"/>
      <c r="B100" s="226"/>
      <c r="C100" s="227"/>
      <c r="D100" s="209" t="s">
        <v>241</v>
      </c>
      <c r="E100" s="228" t="s">
        <v>19</v>
      </c>
      <c r="F100" s="229" t="s">
        <v>464</v>
      </c>
      <c r="G100" s="227"/>
      <c r="H100" s="230">
        <v>71.5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241</v>
      </c>
      <c r="AU100" s="236" t="s">
        <v>79</v>
      </c>
      <c r="AV100" s="13" t="s">
        <v>79</v>
      </c>
      <c r="AW100" s="13" t="s">
        <v>31</v>
      </c>
      <c r="AX100" s="13" t="s">
        <v>69</v>
      </c>
      <c r="AY100" s="236" t="s">
        <v>122</v>
      </c>
    </row>
    <row r="101" s="13" customFormat="1">
      <c r="A101" s="13"/>
      <c r="B101" s="226"/>
      <c r="C101" s="227"/>
      <c r="D101" s="209" t="s">
        <v>241</v>
      </c>
      <c r="E101" s="228" t="s">
        <v>19</v>
      </c>
      <c r="F101" s="229" t="s">
        <v>465</v>
      </c>
      <c r="G101" s="227"/>
      <c r="H101" s="230">
        <v>37.619999999999997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241</v>
      </c>
      <c r="AU101" s="236" t="s">
        <v>79</v>
      </c>
      <c r="AV101" s="13" t="s">
        <v>79</v>
      </c>
      <c r="AW101" s="13" t="s">
        <v>31</v>
      </c>
      <c r="AX101" s="13" t="s">
        <v>69</v>
      </c>
      <c r="AY101" s="236" t="s">
        <v>122</v>
      </c>
    </row>
    <row r="102" s="14" customFormat="1">
      <c r="A102" s="14"/>
      <c r="B102" s="237"/>
      <c r="C102" s="238"/>
      <c r="D102" s="209" t="s">
        <v>241</v>
      </c>
      <c r="E102" s="239" t="s">
        <v>19</v>
      </c>
      <c r="F102" s="240" t="s">
        <v>243</v>
      </c>
      <c r="G102" s="238"/>
      <c r="H102" s="241">
        <v>109.12000000000001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241</v>
      </c>
      <c r="AU102" s="247" t="s">
        <v>79</v>
      </c>
      <c r="AV102" s="14" t="s">
        <v>121</v>
      </c>
      <c r="AW102" s="14" t="s">
        <v>31</v>
      </c>
      <c r="AX102" s="14" t="s">
        <v>77</v>
      </c>
      <c r="AY102" s="247" t="s">
        <v>122</v>
      </c>
    </row>
    <row r="103" s="2" customFormat="1" ht="16.5" customHeight="1">
      <c r="A103" s="38"/>
      <c r="B103" s="39"/>
      <c r="C103" s="196" t="s">
        <v>140</v>
      </c>
      <c r="D103" s="196" t="s">
        <v>123</v>
      </c>
      <c r="E103" s="197" t="s">
        <v>466</v>
      </c>
      <c r="F103" s="198" t="s">
        <v>467</v>
      </c>
      <c r="G103" s="199" t="s">
        <v>238</v>
      </c>
      <c r="H103" s="200">
        <v>40.424999999999997</v>
      </c>
      <c r="I103" s="201"/>
      <c r="J103" s="202">
        <f>ROUND(I103*H103,2)</f>
        <v>0</v>
      </c>
      <c r="K103" s="198" t="s">
        <v>214</v>
      </c>
      <c r="L103" s="44"/>
      <c r="M103" s="203" t="s">
        <v>19</v>
      </c>
      <c r="N103" s="204" t="s">
        <v>40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121</v>
      </c>
      <c r="AT103" s="207" t="s">
        <v>123</v>
      </c>
      <c r="AU103" s="207" t="s">
        <v>79</v>
      </c>
      <c r="AY103" s="17" t="s">
        <v>122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77</v>
      </c>
      <c r="BK103" s="208">
        <f>ROUND(I103*H103,2)</f>
        <v>0</v>
      </c>
      <c r="BL103" s="17" t="s">
        <v>121</v>
      </c>
      <c r="BM103" s="207" t="s">
        <v>468</v>
      </c>
    </row>
    <row r="104" s="2" customFormat="1">
      <c r="A104" s="38"/>
      <c r="B104" s="39"/>
      <c r="C104" s="40"/>
      <c r="D104" s="209" t="s">
        <v>128</v>
      </c>
      <c r="E104" s="40"/>
      <c r="F104" s="210" t="s">
        <v>469</v>
      </c>
      <c r="G104" s="40"/>
      <c r="H104" s="40"/>
      <c r="I104" s="211"/>
      <c r="J104" s="40"/>
      <c r="K104" s="40"/>
      <c r="L104" s="44"/>
      <c r="M104" s="212"/>
      <c r="N104" s="21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79</v>
      </c>
    </row>
    <row r="105" s="13" customFormat="1">
      <c r="A105" s="13"/>
      <c r="B105" s="226"/>
      <c r="C105" s="227"/>
      <c r="D105" s="209" t="s">
        <v>241</v>
      </c>
      <c r="E105" s="228" t="s">
        <v>19</v>
      </c>
      <c r="F105" s="229" t="s">
        <v>470</v>
      </c>
      <c r="G105" s="227"/>
      <c r="H105" s="230">
        <v>40.424999999999997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241</v>
      </c>
      <c r="AU105" s="236" t="s">
        <v>79</v>
      </c>
      <c r="AV105" s="13" t="s">
        <v>79</v>
      </c>
      <c r="AW105" s="13" t="s">
        <v>31</v>
      </c>
      <c r="AX105" s="13" t="s">
        <v>77</v>
      </c>
      <c r="AY105" s="236" t="s">
        <v>122</v>
      </c>
    </row>
    <row r="106" s="2" customFormat="1" ht="21.75" customHeight="1">
      <c r="A106" s="38"/>
      <c r="B106" s="39"/>
      <c r="C106" s="196" t="s">
        <v>144</v>
      </c>
      <c r="D106" s="196" t="s">
        <v>123</v>
      </c>
      <c r="E106" s="197" t="s">
        <v>471</v>
      </c>
      <c r="F106" s="198" t="s">
        <v>472</v>
      </c>
      <c r="G106" s="199" t="s">
        <v>238</v>
      </c>
      <c r="H106" s="200">
        <v>3.96</v>
      </c>
      <c r="I106" s="201"/>
      <c r="J106" s="202">
        <f>ROUND(I106*H106,2)</f>
        <v>0</v>
      </c>
      <c r="K106" s="198" t="s">
        <v>214</v>
      </c>
      <c r="L106" s="44"/>
      <c r="M106" s="203" t="s">
        <v>19</v>
      </c>
      <c r="N106" s="204" t="s">
        <v>40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121</v>
      </c>
      <c r="AT106" s="207" t="s">
        <v>123</v>
      </c>
      <c r="AU106" s="207" t="s">
        <v>79</v>
      </c>
      <c r="AY106" s="17" t="s">
        <v>122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77</v>
      </c>
      <c r="BK106" s="208">
        <f>ROUND(I106*H106,2)</f>
        <v>0</v>
      </c>
      <c r="BL106" s="17" t="s">
        <v>121</v>
      </c>
      <c r="BM106" s="207" t="s">
        <v>473</v>
      </c>
    </row>
    <row r="107" s="2" customFormat="1">
      <c r="A107" s="38"/>
      <c r="B107" s="39"/>
      <c r="C107" s="40"/>
      <c r="D107" s="209" t="s">
        <v>128</v>
      </c>
      <c r="E107" s="40"/>
      <c r="F107" s="210" t="s">
        <v>474</v>
      </c>
      <c r="G107" s="40"/>
      <c r="H107" s="40"/>
      <c r="I107" s="211"/>
      <c r="J107" s="40"/>
      <c r="K107" s="40"/>
      <c r="L107" s="44"/>
      <c r="M107" s="212"/>
      <c r="N107" s="21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79</v>
      </c>
    </row>
    <row r="108" s="13" customFormat="1">
      <c r="A108" s="13"/>
      <c r="B108" s="226"/>
      <c r="C108" s="227"/>
      <c r="D108" s="209" t="s">
        <v>241</v>
      </c>
      <c r="E108" s="228" t="s">
        <v>19</v>
      </c>
      <c r="F108" s="229" t="s">
        <v>475</v>
      </c>
      <c r="G108" s="227"/>
      <c r="H108" s="230">
        <v>3.96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241</v>
      </c>
      <c r="AU108" s="236" t="s">
        <v>79</v>
      </c>
      <c r="AV108" s="13" t="s">
        <v>79</v>
      </c>
      <c r="AW108" s="13" t="s">
        <v>31</v>
      </c>
      <c r="AX108" s="13" t="s">
        <v>77</v>
      </c>
      <c r="AY108" s="236" t="s">
        <v>122</v>
      </c>
    </row>
    <row r="109" s="2" customFormat="1" ht="21.75" customHeight="1">
      <c r="A109" s="38"/>
      <c r="B109" s="39"/>
      <c r="C109" s="196" t="s">
        <v>152</v>
      </c>
      <c r="D109" s="196" t="s">
        <v>123</v>
      </c>
      <c r="E109" s="197" t="s">
        <v>476</v>
      </c>
      <c r="F109" s="198" t="s">
        <v>477</v>
      </c>
      <c r="G109" s="199" t="s">
        <v>238</v>
      </c>
      <c r="H109" s="200">
        <v>23.625</v>
      </c>
      <c r="I109" s="201"/>
      <c r="J109" s="202">
        <f>ROUND(I109*H109,2)</f>
        <v>0</v>
      </c>
      <c r="K109" s="198" t="s">
        <v>214</v>
      </c>
      <c r="L109" s="44"/>
      <c r="M109" s="203" t="s">
        <v>19</v>
      </c>
      <c r="N109" s="204" t="s">
        <v>40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121</v>
      </c>
      <c r="AT109" s="207" t="s">
        <v>123</v>
      </c>
      <c r="AU109" s="207" t="s">
        <v>79</v>
      </c>
      <c r="AY109" s="17" t="s">
        <v>122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77</v>
      </c>
      <c r="BK109" s="208">
        <f>ROUND(I109*H109,2)</f>
        <v>0</v>
      </c>
      <c r="BL109" s="17" t="s">
        <v>121</v>
      </c>
      <c r="BM109" s="207" t="s">
        <v>478</v>
      </c>
    </row>
    <row r="110" s="2" customFormat="1">
      <c r="A110" s="38"/>
      <c r="B110" s="39"/>
      <c r="C110" s="40"/>
      <c r="D110" s="209" t="s">
        <v>128</v>
      </c>
      <c r="E110" s="40"/>
      <c r="F110" s="210" t="s">
        <v>479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79</v>
      </c>
    </row>
    <row r="111" s="13" customFormat="1">
      <c r="A111" s="13"/>
      <c r="B111" s="226"/>
      <c r="C111" s="227"/>
      <c r="D111" s="209" t="s">
        <v>241</v>
      </c>
      <c r="E111" s="228" t="s">
        <v>19</v>
      </c>
      <c r="F111" s="229" t="s">
        <v>480</v>
      </c>
      <c r="G111" s="227"/>
      <c r="H111" s="230">
        <v>23.625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241</v>
      </c>
      <c r="AU111" s="236" t="s">
        <v>79</v>
      </c>
      <c r="AV111" s="13" t="s">
        <v>79</v>
      </c>
      <c r="AW111" s="13" t="s">
        <v>31</v>
      </c>
      <c r="AX111" s="13" t="s">
        <v>77</v>
      </c>
      <c r="AY111" s="236" t="s">
        <v>122</v>
      </c>
    </row>
    <row r="112" s="2" customFormat="1" ht="16.5" customHeight="1">
      <c r="A112" s="38"/>
      <c r="B112" s="39"/>
      <c r="C112" s="196" t="s">
        <v>160</v>
      </c>
      <c r="D112" s="196" t="s">
        <v>123</v>
      </c>
      <c r="E112" s="197" t="s">
        <v>257</v>
      </c>
      <c r="F112" s="198" t="s">
        <v>258</v>
      </c>
      <c r="G112" s="199" t="s">
        <v>238</v>
      </c>
      <c r="H112" s="200">
        <v>120</v>
      </c>
      <c r="I112" s="201"/>
      <c r="J112" s="202">
        <f>ROUND(I112*H112,2)</f>
        <v>0</v>
      </c>
      <c r="K112" s="198" t="s">
        <v>214</v>
      </c>
      <c r="L112" s="44"/>
      <c r="M112" s="203" t="s">
        <v>19</v>
      </c>
      <c r="N112" s="204" t="s">
        <v>40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121</v>
      </c>
      <c r="AT112" s="207" t="s">
        <v>123</v>
      </c>
      <c r="AU112" s="207" t="s">
        <v>79</v>
      </c>
      <c r="AY112" s="17" t="s">
        <v>122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77</v>
      </c>
      <c r="BK112" s="208">
        <f>ROUND(I112*H112,2)</f>
        <v>0</v>
      </c>
      <c r="BL112" s="17" t="s">
        <v>121</v>
      </c>
      <c r="BM112" s="207" t="s">
        <v>481</v>
      </c>
    </row>
    <row r="113" s="2" customFormat="1">
      <c r="A113" s="38"/>
      <c r="B113" s="39"/>
      <c r="C113" s="40"/>
      <c r="D113" s="209" t="s">
        <v>128</v>
      </c>
      <c r="E113" s="40"/>
      <c r="F113" s="210" t="s">
        <v>260</v>
      </c>
      <c r="G113" s="40"/>
      <c r="H113" s="40"/>
      <c r="I113" s="211"/>
      <c r="J113" s="40"/>
      <c r="K113" s="40"/>
      <c r="L113" s="44"/>
      <c r="M113" s="212"/>
      <c r="N113" s="213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79</v>
      </c>
    </row>
    <row r="114" s="13" customFormat="1">
      <c r="A114" s="13"/>
      <c r="B114" s="226"/>
      <c r="C114" s="227"/>
      <c r="D114" s="209" t="s">
        <v>241</v>
      </c>
      <c r="E114" s="228" t="s">
        <v>19</v>
      </c>
      <c r="F114" s="229" t="s">
        <v>482</v>
      </c>
      <c r="G114" s="227"/>
      <c r="H114" s="230">
        <v>71.5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241</v>
      </c>
      <c r="AU114" s="236" t="s">
        <v>79</v>
      </c>
      <c r="AV114" s="13" t="s">
        <v>79</v>
      </c>
      <c r="AW114" s="13" t="s">
        <v>31</v>
      </c>
      <c r="AX114" s="13" t="s">
        <v>69</v>
      </c>
      <c r="AY114" s="236" t="s">
        <v>122</v>
      </c>
    </row>
    <row r="115" s="13" customFormat="1">
      <c r="A115" s="13"/>
      <c r="B115" s="226"/>
      <c r="C115" s="227"/>
      <c r="D115" s="209" t="s">
        <v>241</v>
      </c>
      <c r="E115" s="228" t="s">
        <v>19</v>
      </c>
      <c r="F115" s="229" t="s">
        <v>465</v>
      </c>
      <c r="G115" s="227"/>
      <c r="H115" s="230">
        <v>37.619999999999997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241</v>
      </c>
      <c r="AU115" s="236" t="s">
        <v>79</v>
      </c>
      <c r="AV115" s="13" t="s">
        <v>79</v>
      </c>
      <c r="AW115" s="13" t="s">
        <v>31</v>
      </c>
      <c r="AX115" s="13" t="s">
        <v>69</v>
      </c>
      <c r="AY115" s="236" t="s">
        <v>122</v>
      </c>
    </row>
    <row r="116" s="13" customFormat="1">
      <c r="A116" s="13"/>
      <c r="B116" s="226"/>
      <c r="C116" s="227"/>
      <c r="D116" s="209" t="s">
        <v>241</v>
      </c>
      <c r="E116" s="228" t="s">
        <v>19</v>
      </c>
      <c r="F116" s="229" t="s">
        <v>470</v>
      </c>
      <c r="G116" s="227"/>
      <c r="H116" s="230">
        <v>40.424999999999997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241</v>
      </c>
      <c r="AU116" s="236" t="s">
        <v>79</v>
      </c>
      <c r="AV116" s="13" t="s">
        <v>79</v>
      </c>
      <c r="AW116" s="13" t="s">
        <v>31</v>
      </c>
      <c r="AX116" s="13" t="s">
        <v>69</v>
      </c>
      <c r="AY116" s="236" t="s">
        <v>122</v>
      </c>
    </row>
    <row r="117" s="13" customFormat="1">
      <c r="A117" s="13"/>
      <c r="B117" s="226"/>
      <c r="C117" s="227"/>
      <c r="D117" s="209" t="s">
        <v>241</v>
      </c>
      <c r="E117" s="228" t="s">
        <v>19</v>
      </c>
      <c r="F117" s="229" t="s">
        <v>475</v>
      </c>
      <c r="G117" s="227"/>
      <c r="H117" s="230">
        <v>3.96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241</v>
      </c>
      <c r="AU117" s="236" t="s">
        <v>79</v>
      </c>
      <c r="AV117" s="13" t="s">
        <v>79</v>
      </c>
      <c r="AW117" s="13" t="s">
        <v>31</v>
      </c>
      <c r="AX117" s="13" t="s">
        <v>69</v>
      </c>
      <c r="AY117" s="236" t="s">
        <v>122</v>
      </c>
    </row>
    <row r="118" s="13" customFormat="1">
      <c r="A118" s="13"/>
      <c r="B118" s="226"/>
      <c r="C118" s="227"/>
      <c r="D118" s="209" t="s">
        <v>241</v>
      </c>
      <c r="E118" s="228" t="s">
        <v>19</v>
      </c>
      <c r="F118" s="229" t="s">
        <v>480</v>
      </c>
      <c r="G118" s="227"/>
      <c r="H118" s="230">
        <v>23.625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241</v>
      </c>
      <c r="AU118" s="236" t="s">
        <v>79</v>
      </c>
      <c r="AV118" s="13" t="s">
        <v>79</v>
      </c>
      <c r="AW118" s="13" t="s">
        <v>31</v>
      </c>
      <c r="AX118" s="13" t="s">
        <v>69</v>
      </c>
      <c r="AY118" s="236" t="s">
        <v>122</v>
      </c>
    </row>
    <row r="119" s="13" customFormat="1">
      <c r="A119" s="13"/>
      <c r="B119" s="226"/>
      <c r="C119" s="227"/>
      <c r="D119" s="209" t="s">
        <v>241</v>
      </c>
      <c r="E119" s="228" t="s">
        <v>19</v>
      </c>
      <c r="F119" s="229" t="s">
        <v>483</v>
      </c>
      <c r="G119" s="227"/>
      <c r="H119" s="230">
        <v>-57.130000000000003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241</v>
      </c>
      <c r="AU119" s="236" t="s">
        <v>79</v>
      </c>
      <c r="AV119" s="13" t="s">
        <v>79</v>
      </c>
      <c r="AW119" s="13" t="s">
        <v>31</v>
      </c>
      <c r="AX119" s="13" t="s">
        <v>69</v>
      </c>
      <c r="AY119" s="236" t="s">
        <v>122</v>
      </c>
    </row>
    <row r="120" s="14" customFormat="1">
      <c r="A120" s="14"/>
      <c r="B120" s="237"/>
      <c r="C120" s="238"/>
      <c r="D120" s="209" t="s">
        <v>241</v>
      </c>
      <c r="E120" s="239" t="s">
        <v>19</v>
      </c>
      <c r="F120" s="240" t="s">
        <v>243</v>
      </c>
      <c r="G120" s="238"/>
      <c r="H120" s="241">
        <v>120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241</v>
      </c>
      <c r="AU120" s="247" t="s">
        <v>79</v>
      </c>
      <c r="AV120" s="14" t="s">
        <v>121</v>
      </c>
      <c r="AW120" s="14" t="s">
        <v>31</v>
      </c>
      <c r="AX120" s="14" t="s">
        <v>77</v>
      </c>
      <c r="AY120" s="247" t="s">
        <v>122</v>
      </c>
    </row>
    <row r="121" s="2" customFormat="1" ht="16.5" customHeight="1">
      <c r="A121" s="38"/>
      <c r="B121" s="39"/>
      <c r="C121" s="196" t="s">
        <v>165</v>
      </c>
      <c r="D121" s="196" t="s">
        <v>123</v>
      </c>
      <c r="E121" s="197" t="s">
        <v>282</v>
      </c>
      <c r="F121" s="198" t="s">
        <v>283</v>
      </c>
      <c r="G121" s="199" t="s">
        <v>238</v>
      </c>
      <c r="H121" s="200">
        <v>120</v>
      </c>
      <c r="I121" s="201"/>
      <c r="J121" s="202">
        <f>ROUND(I121*H121,2)</f>
        <v>0</v>
      </c>
      <c r="K121" s="198" t="s">
        <v>214</v>
      </c>
      <c r="L121" s="44"/>
      <c r="M121" s="203" t="s">
        <v>19</v>
      </c>
      <c r="N121" s="204" t="s">
        <v>40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121</v>
      </c>
      <c r="AT121" s="207" t="s">
        <v>123</v>
      </c>
      <c r="AU121" s="207" t="s">
        <v>79</v>
      </c>
      <c r="AY121" s="17" t="s">
        <v>122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77</v>
      </c>
      <c r="BK121" s="208">
        <f>ROUND(I121*H121,2)</f>
        <v>0</v>
      </c>
      <c r="BL121" s="17" t="s">
        <v>121</v>
      </c>
      <c r="BM121" s="207" t="s">
        <v>484</v>
      </c>
    </row>
    <row r="122" s="2" customFormat="1">
      <c r="A122" s="38"/>
      <c r="B122" s="39"/>
      <c r="C122" s="40"/>
      <c r="D122" s="209" t="s">
        <v>128</v>
      </c>
      <c r="E122" s="40"/>
      <c r="F122" s="210" t="s">
        <v>285</v>
      </c>
      <c r="G122" s="40"/>
      <c r="H122" s="40"/>
      <c r="I122" s="211"/>
      <c r="J122" s="40"/>
      <c r="K122" s="40"/>
      <c r="L122" s="44"/>
      <c r="M122" s="212"/>
      <c r="N122" s="21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79</v>
      </c>
    </row>
    <row r="123" s="2" customFormat="1" ht="16.5" customHeight="1">
      <c r="A123" s="38"/>
      <c r="B123" s="39"/>
      <c r="C123" s="196" t="s">
        <v>169</v>
      </c>
      <c r="D123" s="196" t="s">
        <v>123</v>
      </c>
      <c r="E123" s="197" t="s">
        <v>485</v>
      </c>
      <c r="F123" s="198" t="s">
        <v>486</v>
      </c>
      <c r="G123" s="199" t="s">
        <v>238</v>
      </c>
      <c r="H123" s="200">
        <v>57.130000000000003</v>
      </c>
      <c r="I123" s="201"/>
      <c r="J123" s="202">
        <f>ROUND(I123*H123,2)</f>
        <v>0</v>
      </c>
      <c r="K123" s="198" t="s">
        <v>214</v>
      </c>
      <c r="L123" s="44"/>
      <c r="M123" s="203" t="s">
        <v>19</v>
      </c>
      <c r="N123" s="204" t="s">
        <v>40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121</v>
      </c>
      <c r="AT123" s="207" t="s">
        <v>123</v>
      </c>
      <c r="AU123" s="207" t="s">
        <v>79</v>
      </c>
      <c r="AY123" s="17" t="s">
        <v>122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77</v>
      </c>
      <c r="BK123" s="208">
        <f>ROUND(I123*H123,2)</f>
        <v>0</v>
      </c>
      <c r="BL123" s="17" t="s">
        <v>121</v>
      </c>
      <c r="BM123" s="207" t="s">
        <v>487</v>
      </c>
    </row>
    <row r="124" s="2" customFormat="1">
      <c r="A124" s="38"/>
      <c r="B124" s="39"/>
      <c r="C124" s="40"/>
      <c r="D124" s="209" t="s">
        <v>128</v>
      </c>
      <c r="E124" s="40"/>
      <c r="F124" s="210" t="s">
        <v>488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79</v>
      </c>
    </row>
    <row r="125" s="2" customFormat="1" ht="16.5" customHeight="1">
      <c r="A125" s="38"/>
      <c r="B125" s="39"/>
      <c r="C125" s="196" t="s">
        <v>174</v>
      </c>
      <c r="D125" s="196" t="s">
        <v>123</v>
      </c>
      <c r="E125" s="197" t="s">
        <v>489</v>
      </c>
      <c r="F125" s="198" t="s">
        <v>490</v>
      </c>
      <c r="G125" s="199" t="s">
        <v>233</v>
      </c>
      <c r="H125" s="200">
        <v>121.09999999999999</v>
      </c>
      <c r="I125" s="201"/>
      <c r="J125" s="202">
        <f>ROUND(I125*H125,2)</f>
        <v>0</v>
      </c>
      <c r="K125" s="198" t="s">
        <v>214</v>
      </c>
      <c r="L125" s="44"/>
      <c r="M125" s="203" t="s">
        <v>19</v>
      </c>
      <c r="N125" s="204" t="s">
        <v>40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121</v>
      </c>
      <c r="AT125" s="207" t="s">
        <v>123</v>
      </c>
      <c r="AU125" s="207" t="s">
        <v>79</v>
      </c>
      <c r="AY125" s="17" t="s">
        <v>122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77</v>
      </c>
      <c r="BK125" s="208">
        <f>ROUND(I125*H125,2)</f>
        <v>0</v>
      </c>
      <c r="BL125" s="17" t="s">
        <v>121</v>
      </c>
      <c r="BM125" s="207" t="s">
        <v>491</v>
      </c>
    </row>
    <row r="126" s="2" customFormat="1">
      <c r="A126" s="38"/>
      <c r="B126" s="39"/>
      <c r="C126" s="40"/>
      <c r="D126" s="209" t="s">
        <v>128</v>
      </c>
      <c r="E126" s="40"/>
      <c r="F126" s="210" t="s">
        <v>492</v>
      </c>
      <c r="G126" s="40"/>
      <c r="H126" s="40"/>
      <c r="I126" s="211"/>
      <c r="J126" s="40"/>
      <c r="K126" s="40"/>
      <c r="L126" s="44"/>
      <c r="M126" s="212"/>
      <c r="N126" s="21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79</v>
      </c>
    </row>
    <row r="127" s="13" customFormat="1">
      <c r="A127" s="13"/>
      <c r="B127" s="226"/>
      <c r="C127" s="227"/>
      <c r="D127" s="209" t="s">
        <v>241</v>
      </c>
      <c r="E127" s="228" t="s">
        <v>19</v>
      </c>
      <c r="F127" s="229" t="s">
        <v>493</v>
      </c>
      <c r="G127" s="227"/>
      <c r="H127" s="230">
        <v>59.200000000000003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241</v>
      </c>
      <c r="AU127" s="236" t="s">
        <v>79</v>
      </c>
      <c r="AV127" s="13" t="s">
        <v>79</v>
      </c>
      <c r="AW127" s="13" t="s">
        <v>31</v>
      </c>
      <c r="AX127" s="13" t="s">
        <v>69</v>
      </c>
      <c r="AY127" s="236" t="s">
        <v>122</v>
      </c>
    </row>
    <row r="128" s="13" customFormat="1">
      <c r="A128" s="13"/>
      <c r="B128" s="226"/>
      <c r="C128" s="227"/>
      <c r="D128" s="209" t="s">
        <v>241</v>
      </c>
      <c r="E128" s="228" t="s">
        <v>19</v>
      </c>
      <c r="F128" s="229" t="s">
        <v>494</v>
      </c>
      <c r="G128" s="227"/>
      <c r="H128" s="230">
        <v>41.899999999999999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241</v>
      </c>
      <c r="AU128" s="236" t="s">
        <v>79</v>
      </c>
      <c r="AV128" s="13" t="s">
        <v>79</v>
      </c>
      <c r="AW128" s="13" t="s">
        <v>31</v>
      </c>
      <c r="AX128" s="13" t="s">
        <v>69</v>
      </c>
      <c r="AY128" s="236" t="s">
        <v>122</v>
      </c>
    </row>
    <row r="129" s="13" customFormat="1">
      <c r="A129" s="13"/>
      <c r="B129" s="226"/>
      <c r="C129" s="227"/>
      <c r="D129" s="209" t="s">
        <v>241</v>
      </c>
      <c r="E129" s="228" t="s">
        <v>19</v>
      </c>
      <c r="F129" s="229" t="s">
        <v>495</v>
      </c>
      <c r="G129" s="227"/>
      <c r="H129" s="230">
        <v>7.4000000000000004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241</v>
      </c>
      <c r="AU129" s="236" t="s">
        <v>79</v>
      </c>
      <c r="AV129" s="13" t="s">
        <v>79</v>
      </c>
      <c r="AW129" s="13" t="s">
        <v>31</v>
      </c>
      <c r="AX129" s="13" t="s">
        <v>69</v>
      </c>
      <c r="AY129" s="236" t="s">
        <v>122</v>
      </c>
    </row>
    <row r="130" s="13" customFormat="1">
      <c r="A130" s="13"/>
      <c r="B130" s="226"/>
      <c r="C130" s="227"/>
      <c r="D130" s="209" t="s">
        <v>241</v>
      </c>
      <c r="E130" s="228" t="s">
        <v>19</v>
      </c>
      <c r="F130" s="229" t="s">
        <v>496</v>
      </c>
      <c r="G130" s="227"/>
      <c r="H130" s="230">
        <v>12.6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241</v>
      </c>
      <c r="AU130" s="236" t="s">
        <v>79</v>
      </c>
      <c r="AV130" s="13" t="s">
        <v>79</v>
      </c>
      <c r="AW130" s="13" t="s">
        <v>31</v>
      </c>
      <c r="AX130" s="13" t="s">
        <v>69</v>
      </c>
      <c r="AY130" s="236" t="s">
        <v>122</v>
      </c>
    </row>
    <row r="131" s="14" customFormat="1">
      <c r="A131" s="14"/>
      <c r="B131" s="237"/>
      <c r="C131" s="238"/>
      <c r="D131" s="209" t="s">
        <v>241</v>
      </c>
      <c r="E131" s="239" t="s">
        <v>19</v>
      </c>
      <c r="F131" s="240" t="s">
        <v>243</v>
      </c>
      <c r="G131" s="238"/>
      <c r="H131" s="241">
        <v>121.09999999999999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241</v>
      </c>
      <c r="AU131" s="247" t="s">
        <v>79</v>
      </c>
      <c r="AV131" s="14" t="s">
        <v>121</v>
      </c>
      <c r="AW131" s="14" t="s">
        <v>31</v>
      </c>
      <c r="AX131" s="14" t="s">
        <v>77</v>
      </c>
      <c r="AY131" s="247" t="s">
        <v>122</v>
      </c>
    </row>
    <row r="132" s="2" customFormat="1" ht="16.5" customHeight="1">
      <c r="A132" s="38"/>
      <c r="B132" s="39"/>
      <c r="C132" s="196" t="s">
        <v>178</v>
      </c>
      <c r="D132" s="196" t="s">
        <v>123</v>
      </c>
      <c r="E132" s="197" t="s">
        <v>446</v>
      </c>
      <c r="F132" s="198" t="s">
        <v>447</v>
      </c>
      <c r="G132" s="199" t="s">
        <v>233</v>
      </c>
      <c r="H132" s="200">
        <v>41.299999999999997</v>
      </c>
      <c r="I132" s="201"/>
      <c r="J132" s="202">
        <f>ROUND(I132*H132,2)</f>
        <v>0</v>
      </c>
      <c r="K132" s="198" t="s">
        <v>214</v>
      </c>
      <c r="L132" s="44"/>
      <c r="M132" s="203" t="s">
        <v>19</v>
      </c>
      <c r="N132" s="204" t="s">
        <v>40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121</v>
      </c>
      <c r="AT132" s="207" t="s">
        <v>123</v>
      </c>
      <c r="AU132" s="207" t="s">
        <v>79</v>
      </c>
      <c r="AY132" s="17" t="s">
        <v>122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77</v>
      </c>
      <c r="BK132" s="208">
        <f>ROUND(I132*H132,2)</f>
        <v>0</v>
      </c>
      <c r="BL132" s="17" t="s">
        <v>121</v>
      </c>
      <c r="BM132" s="207" t="s">
        <v>497</v>
      </c>
    </row>
    <row r="133" s="2" customFormat="1">
      <c r="A133" s="38"/>
      <c r="B133" s="39"/>
      <c r="C133" s="40"/>
      <c r="D133" s="209" t="s">
        <v>128</v>
      </c>
      <c r="E133" s="40"/>
      <c r="F133" s="210" t="s">
        <v>449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79</v>
      </c>
    </row>
    <row r="134" s="13" customFormat="1">
      <c r="A134" s="13"/>
      <c r="B134" s="226"/>
      <c r="C134" s="227"/>
      <c r="D134" s="209" t="s">
        <v>241</v>
      </c>
      <c r="E134" s="228" t="s">
        <v>19</v>
      </c>
      <c r="F134" s="229" t="s">
        <v>498</v>
      </c>
      <c r="G134" s="227"/>
      <c r="H134" s="230">
        <v>41.299999999999997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241</v>
      </c>
      <c r="AU134" s="236" t="s">
        <v>79</v>
      </c>
      <c r="AV134" s="13" t="s">
        <v>79</v>
      </c>
      <c r="AW134" s="13" t="s">
        <v>31</v>
      </c>
      <c r="AX134" s="13" t="s">
        <v>77</v>
      </c>
      <c r="AY134" s="236" t="s">
        <v>122</v>
      </c>
    </row>
    <row r="135" s="11" customFormat="1" ht="22.8" customHeight="1">
      <c r="A135" s="11"/>
      <c r="B135" s="182"/>
      <c r="C135" s="183"/>
      <c r="D135" s="184" t="s">
        <v>68</v>
      </c>
      <c r="E135" s="224" t="s">
        <v>79</v>
      </c>
      <c r="F135" s="224" t="s">
        <v>499</v>
      </c>
      <c r="G135" s="183"/>
      <c r="H135" s="183"/>
      <c r="I135" s="186"/>
      <c r="J135" s="225">
        <f>BK135</f>
        <v>0</v>
      </c>
      <c r="K135" s="183"/>
      <c r="L135" s="188"/>
      <c r="M135" s="189"/>
      <c r="N135" s="190"/>
      <c r="O135" s="190"/>
      <c r="P135" s="191">
        <f>SUM(P136:P147)</f>
        <v>0</v>
      </c>
      <c r="Q135" s="190"/>
      <c r="R135" s="191">
        <f>SUM(R136:R147)</f>
        <v>15.45992543</v>
      </c>
      <c r="S135" s="190"/>
      <c r="T135" s="192">
        <f>SUM(T136:T147)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3" t="s">
        <v>77</v>
      </c>
      <c r="AT135" s="194" t="s">
        <v>68</v>
      </c>
      <c r="AU135" s="194" t="s">
        <v>77</v>
      </c>
      <c r="AY135" s="193" t="s">
        <v>122</v>
      </c>
      <c r="BK135" s="195">
        <f>SUM(BK136:BK147)</f>
        <v>0</v>
      </c>
    </row>
    <row r="136" s="2" customFormat="1" ht="16.5" customHeight="1">
      <c r="A136" s="38"/>
      <c r="B136" s="39"/>
      <c r="C136" s="196" t="s">
        <v>8</v>
      </c>
      <c r="D136" s="196" t="s">
        <v>123</v>
      </c>
      <c r="E136" s="197" t="s">
        <v>500</v>
      </c>
      <c r="F136" s="198" t="s">
        <v>501</v>
      </c>
      <c r="G136" s="199" t="s">
        <v>238</v>
      </c>
      <c r="H136" s="200">
        <v>6.2199999999999998</v>
      </c>
      <c r="I136" s="201"/>
      <c r="J136" s="202">
        <f>ROUND(I136*H136,2)</f>
        <v>0</v>
      </c>
      <c r="K136" s="198" t="s">
        <v>214</v>
      </c>
      <c r="L136" s="44"/>
      <c r="M136" s="203" t="s">
        <v>19</v>
      </c>
      <c r="N136" s="204" t="s">
        <v>40</v>
      </c>
      <c r="O136" s="84"/>
      <c r="P136" s="205">
        <f>O136*H136</f>
        <v>0</v>
      </c>
      <c r="Q136" s="205">
        <v>2.45329</v>
      </c>
      <c r="R136" s="205">
        <f>Q136*H136</f>
        <v>15.259463799999999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121</v>
      </c>
      <c r="AT136" s="207" t="s">
        <v>123</v>
      </c>
      <c r="AU136" s="207" t="s">
        <v>79</v>
      </c>
      <c r="AY136" s="17" t="s">
        <v>122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77</v>
      </c>
      <c r="BK136" s="208">
        <f>ROUND(I136*H136,2)</f>
        <v>0</v>
      </c>
      <c r="BL136" s="17" t="s">
        <v>121</v>
      </c>
      <c r="BM136" s="207" t="s">
        <v>502</v>
      </c>
    </row>
    <row r="137" s="2" customFormat="1">
      <c r="A137" s="38"/>
      <c r="B137" s="39"/>
      <c r="C137" s="40"/>
      <c r="D137" s="209" t="s">
        <v>128</v>
      </c>
      <c r="E137" s="40"/>
      <c r="F137" s="210" t="s">
        <v>503</v>
      </c>
      <c r="G137" s="40"/>
      <c r="H137" s="40"/>
      <c r="I137" s="211"/>
      <c r="J137" s="40"/>
      <c r="K137" s="40"/>
      <c r="L137" s="44"/>
      <c r="M137" s="212"/>
      <c r="N137" s="21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79</v>
      </c>
    </row>
    <row r="138" s="13" customFormat="1">
      <c r="A138" s="13"/>
      <c r="B138" s="226"/>
      <c r="C138" s="227"/>
      <c r="D138" s="209" t="s">
        <v>241</v>
      </c>
      <c r="E138" s="228" t="s">
        <v>19</v>
      </c>
      <c r="F138" s="229" t="s">
        <v>504</v>
      </c>
      <c r="G138" s="227"/>
      <c r="H138" s="230">
        <v>6.2199999999999998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241</v>
      </c>
      <c r="AU138" s="236" t="s">
        <v>79</v>
      </c>
      <c r="AV138" s="13" t="s">
        <v>79</v>
      </c>
      <c r="AW138" s="13" t="s">
        <v>31</v>
      </c>
      <c r="AX138" s="13" t="s">
        <v>77</v>
      </c>
      <c r="AY138" s="236" t="s">
        <v>122</v>
      </c>
    </row>
    <row r="139" s="2" customFormat="1" ht="16.5" customHeight="1">
      <c r="A139" s="38"/>
      <c r="B139" s="39"/>
      <c r="C139" s="196" t="s">
        <v>290</v>
      </c>
      <c r="D139" s="196" t="s">
        <v>123</v>
      </c>
      <c r="E139" s="197" t="s">
        <v>505</v>
      </c>
      <c r="F139" s="198" t="s">
        <v>506</v>
      </c>
      <c r="G139" s="199" t="s">
        <v>233</v>
      </c>
      <c r="H139" s="200">
        <v>4.1399999999999997</v>
      </c>
      <c r="I139" s="201"/>
      <c r="J139" s="202">
        <f>ROUND(I139*H139,2)</f>
        <v>0</v>
      </c>
      <c r="K139" s="198" t="s">
        <v>214</v>
      </c>
      <c r="L139" s="44"/>
      <c r="M139" s="203" t="s">
        <v>19</v>
      </c>
      <c r="N139" s="204" t="s">
        <v>40</v>
      </c>
      <c r="O139" s="84"/>
      <c r="P139" s="205">
        <f>O139*H139</f>
        <v>0</v>
      </c>
      <c r="Q139" s="205">
        <v>0.00247</v>
      </c>
      <c r="R139" s="205">
        <f>Q139*H139</f>
        <v>0.010225799999999998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121</v>
      </c>
      <c r="AT139" s="207" t="s">
        <v>123</v>
      </c>
      <c r="AU139" s="207" t="s">
        <v>79</v>
      </c>
      <c r="AY139" s="17" t="s">
        <v>122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77</v>
      </c>
      <c r="BK139" s="208">
        <f>ROUND(I139*H139,2)</f>
        <v>0</v>
      </c>
      <c r="BL139" s="17" t="s">
        <v>121</v>
      </c>
      <c r="BM139" s="207" t="s">
        <v>507</v>
      </c>
    </row>
    <row r="140" s="2" customFormat="1">
      <c r="A140" s="38"/>
      <c r="B140" s="39"/>
      <c r="C140" s="40"/>
      <c r="D140" s="209" t="s">
        <v>128</v>
      </c>
      <c r="E140" s="40"/>
      <c r="F140" s="210" t="s">
        <v>508</v>
      </c>
      <c r="G140" s="40"/>
      <c r="H140" s="40"/>
      <c r="I140" s="211"/>
      <c r="J140" s="40"/>
      <c r="K140" s="40"/>
      <c r="L140" s="44"/>
      <c r="M140" s="212"/>
      <c r="N140" s="21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79</v>
      </c>
    </row>
    <row r="141" s="13" customFormat="1">
      <c r="A141" s="13"/>
      <c r="B141" s="226"/>
      <c r="C141" s="227"/>
      <c r="D141" s="209" t="s">
        <v>241</v>
      </c>
      <c r="E141" s="228" t="s">
        <v>19</v>
      </c>
      <c r="F141" s="229" t="s">
        <v>509</v>
      </c>
      <c r="G141" s="227"/>
      <c r="H141" s="230">
        <v>4.1399999999999997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241</v>
      </c>
      <c r="AU141" s="236" t="s">
        <v>79</v>
      </c>
      <c r="AV141" s="13" t="s">
        <v>79</v>
      </c>
      <c r="AW141" s="13" t="s">
        <v>31</v>
      </c>
      <c r="AX141" s="13" t="s">
        <v>77</v>
      </c>
      <c r="AY141" s="236" t="s">
        <v>122</v>
      </c>
    </row>
    <row r="142" s="2" customFormat="1" ht="16.5" customHeight="1">
      <c r="A142" s="38"/>
      <c r="B142" s="39"/>
      <c r="C142" s="196" t="s">
        <v>187</v>
      </c>
      <c r="D142" s="196" t="s">
        <v>123</v>
      </c>
      <c r="E142" s="197" t="s">
        <v>510</v>
      </c>
      <c r="F142" s="198" t="s">
        <v>511</v>
      </c>
      <c r="G142" s="199" t="s">
        <v>233</v>
      </c>
      <c r="H142" s="200">
        <v>4.1399999999999997</v>
      </c>
      <c r="I142" s="201"/>
      <c r="J142" s="202">
        <f>ROUND(I142*H142,2)</f>
        <v>0</v>
      </c>
      <c r="K142" s="198" t="s">
        <v>214</v>
      </c>
      <c r="L142" s="44"/>
      <c r="M142" s="203" t="s">
        <v>19</v>
      </c>
      <c r="N142" s="204" t="s">
        <v>40</v>
      </c>
      <c r="O142" s="8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121</v>
      </c>
      <c r="AT142" s="207" t="s">
        <v>123</v>
      </c>
      <c r="AU142" s="207" t="s">
        <v>79</v>
      </c>
      <c r="AY142" s="17" t="s">
        <v>122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77</v>
      </c>
      <c r="BK142" s="208">
        <f>ROUND(I142*H142,2)</f>
        <v>0</v>
      </c>
      <c r="BL142" s="17" t="s">
        <v>121</v>
      </c>
      <c r="BM142" s="207" t="s">
        <v>512</v>
      </c>
    </row>
    <row r="143" s="2" customFormat="1">
      <c r="A143" s="38"/>
      <c r="B143" s="39"/>
      <c r="C143" s="40"/>
      <c r="D143" s="209" t="s">
        <v>128</v>
      </c>
      <c r="E143" s="40"/>
      <c r="F143" s="210" t="s">
        <v>513</v>
      </c>
      <c r="G143" s="40"/>
      <c r="H143" s="40"/>
      <c r="I143" s="211"/>
      <c r="J143" s="40"/>
      <c r="K143" s="40"/>
      <c r="L143" s="44"/>
      <c r="M143" s="212"/>
      <c r="N143" s="21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79</v>
      </c>
    </row>
    <row r="144" s="13" customFormat="1">
      <c r="A144" s="13"/>
      <c r="B144" s="226"/>
      <c r="C144" s="227"/>
      <c r="D144" s="209" t="s">
        <v>241</v>
      </c>
      <c r="E144" s="228" t="s">
        <v>19</v>
      </c>
      <c r="F144" s="229" t="s">
        <v>509</v>
      </c>
      <c r="G144" s="227"/>
      <c r="H144" s="230">
        <v>4.1399999999999997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241</v>
      </c>
      <c r="AU144" s="236" t="s">
        <v>79</v>
      </c>
      <c r="AV144" s="13" t="s">
        <v>79</v>
      </c>
      <c r="AW144" s="13" t="s">
        <v>31</v>
      </c>
      <c r="AX144" s="13" t="s">
        <v>77</v>
      </c>
      <c r="AY144" s="236" t="s">
        <v>122</v>
      </c>
    </row>
    <row r="145" s="2" customFormat="1" ht="16.5" customHeight="1">
      <c r="A145" s="38"/>
      <c r="B145" s="39"/>
      <c r="C145" s="196" t="s">
        <v>301</v>
      </c>
      <c r="D145" s="196" t="s">
        <v>123</v>
      </c>
      <c r="E145" s="197" t="s">
        <v>514</v>
      </c>
      <c r="F145" s="198" t="s">
        <v>515</v>
      </c>
      <c r="G145" s="199" t="s">
        <v>410</v>
      </c>
      <c r="H145" s="200">
        <v>0.17899999999999999</v>
      </c>
      <c r="I145" s="201"/>
      <c r="J145" s="202">
        <f>ROUND(I145*H145,2)</f>
        <v>0</v>
      </c>
      <c r="K145" s="198" t="s">
        <v>214</v>
      </c>
      <c r="L145" s="44"/>
      <c r="M145" s="203" t="s">
        <v>19</v>
      </c>
      <c r="N145" s="204" t="s">
        <v>40</v>
      </c>
      <c r="O145" s="84"/>
      <c r="P145" s="205">
        <f>O145*H145</f>
        <v>0</v>
      </c>
      <c r="Q145" s="205">
        <v>1.06277</v>
      </c>
      <c r="R145" s="205">
        <f>Q145*H145</f>
        <v>0.19023583</v>
      </c>
      <c r="S145" s="205">
        <v>0</v>
      </c>
      <c r="T145" s="20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121</v>
      </c>
      <c r="AT145" s="207" t="s">
        <v>123</v>
      </c>
      <c r="AU145" s="207" t="s">
        <v>79</v>
      </c>
      <c r="AY145" s="17" t="s">
        <v>122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7" t="s">
        <v>77</v>
      </c>
      <c r="BK145" s="208">
        <f>ROUND(I145*H145,2)</f>
        <v>0</v>
      </c>
      <c r="BL145" s="17" t="s">
        <v>121</v>
      </c>
      <c r="BM145" s="207" t="s">
        <v>516</v>
      </c>
    </row>
    <row r="146" s="2" customFormat="1">
      <c r="A146" s="38"/>
      <c r="B146" s="39"/>
      <c r="C146" s="40"/>
      <c r="D146" s="209" t="s">
        <v>128</v>
      </c>
      <c r="E146" s="40"/>
      <c r="F146" s="210" t="s">
        <v>517</v>
      </c>
      <c r="G146" s="40"/>
      <c r="H146" s="40"/>
      <c r="I146" s="211"/>
      <c r="J146" s="40"/>
      <c r="K146" s="40"/>
      <c r="L146" s="44"/>
      <c r="M146" s="212"/>
      <c r="N146" s="21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79</v>
      </c>
    </row>
    <row r="147" s="13" customFormat="1">
      <c r="A147" s="13"/>
      <c r="B147" s="226"/>
      <c r="C147" s="227"/>
      <c r="D147" s="209" t="s">
        <v>241</v>
      </c>
      <c r="E147" s="228" t="s">
        <v>19</v>
      </c>
      <c r="F147" s="229" t="s">
        <v>518</v>
      </c>
      <c r="G147" s="227"/>
      <c r="H147" s="230">
        <v>0.17899999999999999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241</v>
      </c>
      <c r="AU147" s="236" t="s">
        <v>79</v>
      </c>
      <c r="AV147" s="13" t="s">
        <v>79</v>
      </c>
      <c r="AW147" s="13" t="s">
        <v>31</v>
      </c>
      <c r="AX147" s="13" t="s">
        <v>77</v>
      </c>
      <c r="AY147" s="236" t="s">
        <v>122</v>
      </c>
    </row>
    <row r="148" s="11" customFormat="1" ht="22.8" customHeight="1">
      <c r="A148" s="11"/>
      <c r="B148" s="182"/>
      <c r="C148" s="183"/>
      <c r="D148" s="184" t="s">
        <v>68</v>
      </c>
      <c r="E148" s="224" t="s">
        <v>133</v>
      </c>
      <c r="F148" s="224" t="s">
        <v>519</v>
      </c>
      <c r="G148" s="183"/>
      <c r="H148" s="183"/>
      <c r="I148" s="186"/>
      <c r="J148" s="225">
        <f>BK148</f>
        <v>0</v>
      </c>
      <c r="K148" s="183"/>
      <c r="L148" s="188"/>
      <c r="M148" s="189"/>
      <c r="N148" s="190"/>
      <c r="O148" s="190"/>
      <c r="P148" s="191">
        <f>SUM(P149:P205)</f>
        <v>0</v>
      </c>
      <c r="Q148" s="190"/>
      <c r="R148" s="191">
        <f>SUM(R149:R205)</f>
        <v>31.094716410000004</v>
      </c>
      <c r="S148" s="190"/>
      <c r="T148" s="192">
        <f>SUM(T149:T205)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93" t="s">
        <v>77</v>
      </c>
      <c r="AT148" s="194" t="s">
        <v>68</v>
      </c>
      <c r="AU148" s="194" t="s">
        <v>77</v>
      </c>
      <c r="AY148" s="193" t="s">
        <v>122</v>
      </c>
      <c r="BK148" s="195">
        <f>SUM(BK149:BK205)</f>
        <v>0</v>
      </c>
    </row>
    <row r="149" s="2" customFormat="1" ht="16.5" customHeight="1">
      <c r="A149" s="38"/>
      <c r="B149" s="39"/>
      <c r="C149" s="196" t="s">
        <v>191</v>
      </c>
      <c r="D149" s="196" t="s">
        <v>123</v>
      </c>
      <c r="E149" s="197" t="s">
        <v>520</v>
      </c>
      <c r="F149" s="198" t="s">
        <v>521</v>
      </c>
      <c r="G149" s="199" t="s">
        <v>238</v>
      </c>
      <c r="H149" s="200">
        <v>0.55200000000000005</v>
      </c>
      <c r="I149" s="201"/>
      <c r="J149" s="202">
        <f>ROUND(I149*H149,2)</f>
        <v>0</v>
      </c>
      <c r="K149" s="198" t="s">
        <v>214</v>
      </c>
      <c r="L149" s="44"/>
      <c r="M149" s="203" t="s">
        <v>19</v>
      </c>
      <c r="N149" s="204" t="s">
        <v>40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121</v>
      </c>
      <c r="AT149" s="207" t="s">
        <v>123</v>
      </c>
      <c r="AU149" s="207" t="s">
        <v>79</v>
      </c>
      <c r="AY149" s="17" t="s">
        <v>122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77</v>
      </c>
      <c r="BK149" s="208">
        <f>ROUND(I149*H149,2)</f>
        <v>0</v>
      </c>
      <c r="BL149" s="17" t="s">
        <v>121</v>
      </c>
      <c r="BM149" s="207" t="s">
        <v>522</v>
      </c>
    </row>
    <row r="150" s="2" customFormat="1">
      <c r="A150" s="38"/>
      <c r="B150" s="39"/>
      <c r="C150" s="40"/>
      <c r="D150" s="209" t="s">
        <v>128</v>
      </c>
      <c r="E150" s="40"/>
      <c r="F150" s="210" t="s">
        <v>523</v>
      </c>
      <c r="G150" s="40"/>
      <c r="H150" s="40"/>
      <c r="I150" s="211"/>
      <c r="J150" s="40"/>
      <c r="K150" s="40"/>
      <c r="L150" s="44"/>
      <c r="M150" s="212"/>
      <c r="N150" s="21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79</v>
      </c>
    </row>
    <row r="151" s="13" customFormat="1">
      <c r="A151" s="13"/>
      <c r="B151" s="226"/>
      <c r="C151" s="227"/>
      <c r="D151" s="209" t="s">
        <v>241</v>
      </c>
      <c r="E151" s="228" t="s">
        <v>19</v>
      </c>
      <c r="F151" s="229" t="s">
        <v>524</v>
      </c>
      <c r="G151" s="227"/>
      <c r="H151" s="230">
        <v>0.55200000000000005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241</v>
      </c>
      <c r="AU151" s="236" t="s">
        <v>79</v>
      </c>
      <c r="AV151" s="13" t="s">
        <v>79</v>
      </c>
      <c r="AW151" s="13" t="s">
        <v>31</v>
      </c>
      <c r="AX151" s="13" t="s">
        <v>77</v>
      </c>
      <c r="AY151" s="236" t="s">
        <v>122</v>
      </c>
    </row>
    <row r="152" s="2" customFormat="1" ht="16.5" customHeight="1">
      <c r="A152" s="38"/>
      <c r="B152" s="39"/>
      <c r="C152" s="196" t="s">
        <v>195</v>
      </c>
      <c r="D152" s="196" t="s">
        <v>123</v>
      </c>
      <c r="E152" s="197" t="s">
        <v>525</v>
      </c>
      <c r="F152" s="198" t="s">
        <v>526</v>
      </c>
      <c r="G152" s="199" t="s">
        <v>233</v>
      </c>
      <c r="H152" s="200">
        <v>3</v>
      </c>
      <c r="I152" s="201"/>
      <c r="J152" s="202">
        <f>ROUND(I152*H152,2)</f>
        <v>0</v>
      </c>
      <c r="K152" s="198" t="s">
        <v>214</v>
      </c>
      <c r="L152" s="44"/>
      <c r="M152" s="203" t="s">
        <v>19</v>
      </c>
      <c r="N152" s="204" t="s">
        <v>40</v>
      </c>
      <c r="O152" s="84"/>
      <c r="P152" s="205">
        <f>O152*H152</f>
        <v>0</v>
      </c>
      <c r="Q152" s="205">
        <v>0.01214</v>
      </c>
      <c r="R152" s="205">
        <f>Q152*H152</f>
        <v>0.036420000000000001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121</v>
      </c>
      <c r="AT152" s="207" t="s">
        <v>123</v>
      </c>
      <c r="AU152" s="207" t="s">
        <v>79</v>
      </c>
      <c r="AY152" s="17" t="s">
        <v>122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77</v>
      </c>
      <c r="BK152" s="208">
        <f>ROUND(I152*H152,2)</f>
        <v>0</v>
      </c>
      <c r="BL152" s="17" t="s">
        <v>121</v>
      </c>
      <c r="BM152" s="207" t="s">
        <v>527</v>
      </c>
    </row>
    <row r="153" s="2" customFormat="1">
      <c r="A153" s="38"/>
      <c r="B153" s="39"/>
      <c r="C153" s="40"/>
      <c r="D153" s="209" t="s">
        <v>128</v>
      </c>
      <c r="E153" s="40"/>
      <c r="F153" s="210" t="s">
        <v>528</v>
      </c>
      <c r="G153" s="40"/>
      <c r="H153" s="40"/>
      <c r="I153" s="211"/>
      <c r="J153" s="40"/>
      <c r="K153" s="40"/>
      <c r="L153" s="44"/>
      <c r="M153" s="212"/>
      <c r="N153" s="21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128</v>
      </c>
      <c r="AU153" s="17" t="s">
        <v>79</v>
      </c>
    </row>
    <row r="154" s="13" customFormat="1">
      <c r="A154" s="13"/>
      <c r="B154" s="226"/>
      <c r="C154" s="227"/>
      <c r="D154" s="209" t="s">
        <v>241</v>
      </c>
      <c r="E154" s="228" t="s">
        <v>19</v>
      </c>
      <c r="F154" s="229" t="s">
        <v>529</v>
      </c>
      <c r="G154" s="227"/>
      <c r="H154" s="230">
        <v>3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241</v>
      </c>
      <c r="AU154" s="236" t="s">
        <v>79</v>
      </c>
      <c r="AV154" s="13" t="s">
        <v>79</v>
      </c>
      <c r="AW154" s="13" t="s">
        <v>31</v>
      </c>
      <c r="AX154" s="13" t="s">
        <v>77</v>
      </c>
      <c r="AY154" s="236" t="s">
        <v>122</v>
      </c>
    </row>
    <row r="155" s="2" customFormat="1" ht="16.5" customHeight="1">
      <c r="A155" s="38"/>
      <c r="B155" s="39"/>
      <c r="C155" s="196" t="s">
        <v>7</v>
      </c>
      <c r="D155" s="196" t="s">
        <v>123</v>
      </c>
      <c r="E155" s="197" t="s">
        <v>530</v>
      </c>
      <c r="F155" s="198" t="s">
        <v>531</v>
      </c>
      <c r="G155" s="199" t="s">
        <v>233</v>
      </c>
      <c r="H155" s="200">
        <v>3</v>
      </c>
      <c r="I155" s="201"/>
      <c r="J155" s="202">
        <f>ROUND(I155*H155,2)</f>
        <v>0</v>
      </c>
      <c r="K155" s="198" t="s">
        <v>214</v>
      </c>
      <c r="L155" s="44"/>
      <c r="M155" s="203" t="s">
        <v>19</v>
      </c>
      <c r="N155" s="204" t="s">
        <v>40</v>
      </c>
      <c r="O155" s="84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7" t="s">
        <v>121</v>
      </c>
      <c r="AT155" s="207" t="s">
        <v>123</v>
      </c>
      <c r="AU155" s="207" t="s">
        <v>79</v>
      </c>
      <c r="AY155" s="17" t="s">
        <v>122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7" t="s">
        <v>77</v>
      </c>
      <c r="BK155" s="208">
        <f>ROUND(I155*H155,2)</f>
        <v>0</v>
      </c>
      <c r="BL155" s="17" t="s">
        <v>121</v>
      </c>
      <c r="BM155" s="207" t="s">
        <v>532</v>
      </c>
    </row>
    <row r="156" s="2" customFormat="1">
      <c r="A156" s="38"/>
      <c r="B156" s="39"/>
      <c r="C156" s="40"/>
      <c r="D156" s="209" t="s">
        <v>128</v>
      </c>
      <c r="E156" s="40"/>
      <c r="F156" s="210" t="s">
        <v>533</v>
      </c>
      <c r="G156" s="40"/>
      <c r="H156" s="40"/>
      <c r="I156" s="211"/>
      <c r="J156" s="40"/>
      <c r="K156" s="40"/>
      <c r="L156" s="44"/>
      <c r="M156" s="212"/>
      <c r="N156" s="21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79</v>
      </c>
    </row>
    <row r="157" s="13" customFormat="1">
      <c r="A157" s="13"/>
      <c r="B157" s="226"/>
      <c r="C157" s="227"/>
      <c r="D157" s="209" t="s">
        <v>241</v>
      </c>
      <c r="E157" s="228" t="s">
        <v>19</v>
      </c>
      <c r="F157" s="229" t="s">
        <v>529</v>
      </c>
      <c r="G157" s="227"/>
      <c r="H157" s="230">
        <v>3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241</v>
      </c>
      <c r="AU157" s="236" t="s">
        <v>79</v>
      </c>
      <c r="AV157" s="13" t="s">
        <v>79</v>
      </c>
      <c r="AW157" s="13" t="s">
        <v>31</v>
      </c>
      <c r="AX157" s="13" t="s">
        <v>77</v>
      </c>
      <c r="AY157" s="236" t="s">
        <v>122</v>
      </c>
    </row>
    <row r="158" s="2" customFormat="1" ht="16.5" customHeight="1">
      <c r="A158" s="38"/>
      <c r="B158" s="39"/>
      <c r="C158" s="196" t="s">
        <v>322</v>
      </c>
      <c r="D158" s="196" t="s">
        <v>123</v>
      </c>
      <c r="E158" s="197" t="s">
        <v>534</v>
      </c>
      <c r="F158" s="198" t="s">
        <v>535</v>
      </c>
      <c r="G158" s="199" t="s">
        <v>410</v>
      </c>
      <c r="H158" s="200">
        <v>0.043999999999999997</v>
      </c>
      <c r="I158" s="201"/>
      <c r="J158" s="202">
        <f>ROUND(I158*H158,2)</f>
        <v>0</v>
      </c>
      <c r="K158" s="198" t="s">
        <v>214</v>
      </c>
      <c r="L158" s="44"/>
      <c r="M158" s="203" t="s">
        <v>19</v>
      </c>
      <c r="N158" s="204" t="s">
        <v>40</v>
      </c>
      <c r="O158" s="84"/>
      <c r="P158" s="205">
        <f>O158*H158</f>
        <v>0</v>
      </c>
      <c r="Q158" s="205">
        <v>1.04741</v>
      </c>
      <c r="R158" s="205">
        <f>Q158*H158</f>
        <v>0.046086039999999995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121</v>
      </c>
      <c r="AT158" s="207" t="s">
        <v>123</v>
      </c>
      <c r="AU158" s="207" t="s">
        <v>79</v>
      </c>
      <c r="AY158" s="17" t="s">
        <v>122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77</v>
      </c>
      <c r="BK158" s="208">
        <f>ROUND(I158*H158,2)</f>
        <v>0</v>
      </c>
      <c r="BL158" s="17" t="s">
        <v>121</v>
      </c>
      <c r="BM158" s="207" t="s">
        <v>536</v>
      </c>
    </row>
    <row r="159" s="2" customFormat="1">
      <c r="A159" s="38"/>
      <c r="B159" s="39"/>
      <c r="C159" s="40"/>
      <c r="D159" s="209" t="s">
        <v>128</v>
      </c>
      <c r="E159" s="40"/>
      <c r="F159" s="210" t="s">
        <v>537</v>
      </c>
      <c r="G159" s="40"/>
      <c r="H159" s="40"/>
      <c r="I159" s="211"/>
      <c r="J159" s="40"/>
      <c r="K159" s="40"/>
      <c r="L159" s="44"/>
      <c r="M159" s="212"/>
      <c r="N159" s="21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128</v>
      </c>
      <c r="AU159" s="17" t="s">
        <v>79</v>
      </c>
    </row>
    <row r="160" s="13" customFormat="1">
      <c r="A160" s="13"/>
      <c r="B160" s="226"/>
      <c r="C160" s="227"/>
      <c r="D160" s="209" t="s">
        <v>241</v>
      </c>
      <c r="E160" s="228" t="s">
        <v>19</v>
      </c>
      <c r="F160" s="229" t="s">
        <v>538</v>
      </c>
      <c r="G160" s="227"/>
      <c r="H160" s="230">
        <v>0.043999999999999997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241</v>
      </c>
      <c r="AU160" s="236" t="s">
        <v>79</v>
      </c>
      <c r="AV160" s="13" t="s">
        <v>79</v>
      </c>
      <c r="AW160" s="13" t="s">
        <v>31</v>
      </c>
      <c r="AX160" s="13" t="s">
        <v>77</v>
      </c>
      <c r="AY160" s="236" t="s">
        <v>122</v>
      </c>
    </row>
    <row r="161" s="2" customFormat="1" ht="16.5" customHeight="1">
      <c r="A161" s="38"/>
      <c r="B161" s="39"/>
      <c r="C161" s="196" t="s">
        <v>329</v>
      </c>
      <c r="D161" s="196" t="s">
        <v>123</v>
      </c>
      <c r="E161" s="197" t="s">
        <v>539</v>
      </c>
      <c r="F161" s="198" t="s">
        <v>540</v>
      </c>
      <c r="G161" s="199" t="s">
        <v>238</v>
      </c>
      <c r="H161" s="200">
        <v>3.8199999999999998</v>
      </c>
      <c r="I161" s="201"/>
      <c r="J161" s="202">
        <f>ROUND(I161*H161,2)</f>
        <v>0</v>
      </c>
      <c r="K161" s="198" t="s">
        <v>214</v>
      </c>
      <c r="L161" s="44"/>
      <c r="M161" s="203" t="s">
        <v>19</v>
      </c>
      <c r="N161" s="204" t="s">
        <v>40</v>
      </c>
      <c r="O161" s="84"/>
      <c r="P161" s="205">
        <f>O161*H161</f>
        <v>0</v>
      </c>
      <c r="Q161" s="205">
        <v>3.11388</v>
      </c>
      <c r="R161" s="205">
        <f>Q161*H161</f>
        <v>11.8950216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121</v>
      </c>
      <c r="AT161" s="207" t="s">
        <v>123</v>
      </c>
      <c r="AU161" s="207" t="s">
        <v>79</v>
      </c>
      <c r="AY161" s="17" t="s">
        <v>122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77</v>
      </c>
      <c r="BK161" s="208">
        <f>ROUND(I161*H161,2)</f>
        <v>0</v>
      </c>
      <c r="BL161" s="17" t="s">
        <v>121</v>
      </c>
      <c r="BM161" s="207" t="s">
        <v>541</v>
      </c>
    </row>
    <row r="162" s="2" customFormat="1">
      <c r="A162" s="38"/>
      <c r="B162" s="39"/>
      <c r="C162" s="40"/>
      <c r="D162" s="209" t="s">
        <v>128</v>
      </c>
      <c r="E162" s="40"/>
      <c r="F162" s="210" t="s">
        <v>542</v>
      </c>
      <c r="G162" s="40"/>
      <c r="H162" s="40"/>
      <c r="I162" s="211"/>
      <c r="J162" s="40"/>
      <c r="K162" s="40"/>
      <c r="L162" s="44"/>
      <c r="M162" s="212"/>
      <c r="N162" s="21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128</v>
      </c>
      <c r="AU162" s="17" t="s">
        <v>79</v>
      </c>
    </row>
    <row r="163" s="13" customFormat="1">
      <c r="A163" s="13"/>
      <c r="B163" s="226"/>
      <c r="C163" s="227"/>
      <c r="D163" s="209" t="s">
        <v>241</v>
      </c>
      <c r="E163" s="228" t="s">
        <v>19</v>
      </c>
      <c r="F163" s="229" t="s">
        <v>543</v>
      </c>
      <c r="G163" s="227"/>
      <c r="H163" s="230">
        <v>3.8199999999999998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241</v>
      </c>
      <c r="AU163" s="236" t="s">
        <v>79</v>
      </c>
      <c r="AV163" s="13" t="s">
        <v>79</v>
      </c>
      <c r="AW163" s="13" t="s">
        <v>31</v>
      </c>
      <c r="AX163" s="13" t="s">
        <v>77</v>
      </c>
      <c r="AY163" s="236" t="s">
        <v>122</v>
      </c>
    </row>
    <row r="164" s="2" customFormat="1" ht="16.5" customHeight="1">
      <c r="A164" s="38"/>
      <c r="B164" s="39"/>
      <c r="C164" s="196" t="s">
        <v>339</v>
      </c>
      <c r="D164" s="196" t="s">
        <v>123</v>
      </c>
      <c r="E164" s="197" t="s">
        <v>544</v>
      </c>
      <c r="F164" s="198" t="s">
        <v>545</v>
      </c>
      <c r="G164" s="199" t="s">
        <v>238</v>
      </c>
      <c r="H164" s="200">
        <v>141.303</v>
      </c>
      <c r="I164" s="201"/>
      <c r="J164" s="202">
        <f>ROUND(I164*H164,2)</f>
        <v>0</v>
      </c>
      <c r="K164" s="198" t="s">
        <v>214</v>
      </c>
      <c r="L164" s="44"/>
      <c r="M164" s="203" t="s">
        <v>19</v>
      </c>
      <c r="N164" s="204" t="s">
        <v>40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121</v>
      </c>
      <c r="AT164" s="207" t="s">
        <v>123</v>
      </c>
      <c r="AU164" s="207" t="s">
        <v>79</v>
      </c>
      <c r="AY164" s="17" t="s">
        <v>122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77</v>
      </c>
      <c r="BK164" s="208">
        <f>ROUND(I164*H164,2)</f>
        <v>0</v>
      </c>
      <c r="BL164" s="17" t="s">
        <v>121</v>
      </c>
      <c r="BM164" s="207" t="s">
        <v>546</v>
      </c>
    </row>
    <row r="165" s="2" customFormat="1">
      <c r="A165" s="38"/>
      <c r="B165" s="39"/>
      <c r="C165" s="40"/>
      <c r="D165" s="209" t="s">
        <v>128</v>
      </c>
      <c r="E165" s="40"/>
      <c r="F165" s="210" t="s">
        <v>547</v>
      </c>
      <c r="G165" s="40"/>
      <c r="H165" s="40"/>
      <c r="I165" s="211"/>
      <c r="J165" s="40"/>
      <c r="K165" s="40"/>
      <c r="L165" s="44"/>
      <c r="M165" s="212"/>
      <c r="N165" s="213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128</v>
      </c>
      <c r="AU165" s="17" t="s">
        <v>79</v>
      </c>
    </row>
    <row r="166" s="13" customFormat="1">
      <c r="A166" s="13"/>
      <c r="B166" s="226"/>
      <c r="C166" s="227"/>
      <c r="D166" s="209" t="s">
        <v>241</v>
      </c>
      <c r="E166" s="228" t="s">
        <v>19</v>
      </c>
      <c r="F166" s="229" t="s">
        <v>548</v>
      </c>
      <c r="G166" s="227"/>
      <c r="H166" s="230">
        <v>9.718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241</v>
      </c>
      <c r="AU166" s="236" t="s">
        <v>79</v>
      </c>
      <c r="AV166" s="13" t="s">
        <v>79</v>
      </c>
      <c r="AW166" s="13" t="s">
        <v>31</v>
      </c>
      <c r="AX166" s="13" t="s">
        <v>69</v>
      </c>
      <c r="AY166" s="236" t="s">
        <v>122</v>
      </c>
    </row>
    <row r="167" s="13" customFormat="1">
      <c r="A167" s="13"/>
      <c r="B167" s="226"/>
      <c r="C167" s="227"/>
      <c r="D167" s="209" t="s">
        <v>241</v>
      </c>
      <c r="E167" s="228" t="s">
        <v>19</v>
      </c>
      <c r="F167" s="229" t="s">
        <v>549</v>
      </c>
      <c r="G167" s="227"/>
      <c r="H167" s="230">
        <v>3.145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241</v>
      </c>
      <c r="AU167" s="236" t="s">
        <v>79</v>
      </c>
      <c r="AV167" s="13" t="s">
        <v>79</v>
      </c>
      <c r="AW167" s="13" t="s">
        <v>31</v>
      </c>
      <c r="AX167" s="13" t="s">
        <v>69</v>
      </c>
      <c r="AY167" s="236" t="s">
        <v>122</v>
      </c>
    </row>
    <row r="168" s="13" customFormat="1">
      <c r="A168" s="13"/>
      <c r="B168" s="226"/>
      <c r="C168" s="227"/>
      <c r="D168" s="209" t="s">
        <v>241</v>
      </c>
      <c r="E168" s="228" t="s">
        <v>19</v>
      </c>
      <c r="F168" s="229" t="s">
        <v>550</v>
      </c>
      <c r="G168" s="227"/>
      <c r="H168" s="230">
        <v>114.84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241</v>
      </c>
      <c r="AU168" s="236" t="s">
        <v>79</v>
      </c>
      <c r="AV168" s="13" t="s">
        <v>79</v>
      </c>
      <c r="AW168" s="13" t="s">
        <v>31</v>
      </c>
      <c r="AX168" s="13" t="s">
        <v>69</v>
      </c>
      <c r="AY168" s="236" t="s">
        <v>122</v>
      </c>
    </row>
    <row r="169" s="13" customFormat="1">
      <c r="A169" s="13"/>
      <c r="B169" s="226"/>
      <c r="C169" s="227"/>
      <c r="D169" s="209" t="s">
        <v>241</v>
      </c>
      <c r="E169" s="228" t="s">
        <v>19</v>
      </c>
      <c r="F169" s="229" t="s">
        <v>551</v>
      </c>
      <c r="G169" s="227"/>
      <c r="H169" s="230">
        <v>12.949999999999999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241</v>
      </c>
      <c r="AU169" s="236" t="s">
        <v>79</v>
      </c>
      <c r="AV169" s="13" t="s">
        <v>79</v>
      </c>
      <c r="AW169" s="13" t="s">
        <v>31</v>
      </c>
      <c r="AX169" s="13" t="s">
        <v>69</v>
      </c>
      <c r="AY169" s="236" t="s">
        <v>122</v>
      </c>
    </row>
    <row r="170" s="13" customFormat="1">
      <c r="A170" s="13"/>
      <c r="B170" s="226"/>
      <c r="C170" s="227"/>
      <c r="D170" s="209" t="s">
        <v>241</v>
      </c>
      <c r="E170" s="228" t="s">
        <v>19</v>
      </c>
      <c r="F170" s="229" t="s">
        <v>552</v>
      </c>
      <c r="G170" s="227"/>
      <c r="H170" s="230">
        <v>0.65000000000000002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241</v>
      </c>
      <c r="AU170" s="236" t="s">
        <v>79</v>
      </c>
      <c r="AV170" s="13" t="s">
        <v>79</v>
      </c>
      <c r="AW170" s="13" t="s">
        <v>31</v>
      </c>
      <c r="AX170" s="13" t="s">
        <v>69</v>
      </c>
      <c r="AY170" s="236" t="s">
        <v>122</v>
      </c>
    </row>
    <row r="171" s="14" customFormat="1">
      <c r="A171" s="14"/>
      <c r="B171" s="237"/>
      <c r="C171" s="238"/>
      <c r="D171" s="209" t="s">
        <v>241</v>
      </c>
      <c r="E171" s="239" t="s">
        <v>19</v>
      </c>
      <c r="F171" s="240" t="s">
        <v>243</v>
      </c>
      <c r="G171" s="238"/>
      <c r="H171" s="241">
        <v>141.303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241</v>
      </c>
      <c r="AU171" s="247" t="s">
        <v>79</v>
      </c>
      <c r="AV171" s="14" t="s">
        <v>121</v>
      </c>
      <c r="AW171" s="14" t="s">
        <v>31</v>
      </c>
      <c r="AX171" s="14" t="s">
        <v>77</v>
      </c>
      <c r="AY171" s="247" t="s">
        <v>122</v>
      </c>
    </row>
    <row r="172" s="2" customFormat="1" ht="16.5" customHeight="1">
      <c r="A172" s="38"/>
      <c r="B172" s="39"/>
      <c r="C172" s="196" t="s">
        <v>345</v>
      </c>
      <c r="D172" s="196" t="s">
        <v>123</v>
      </c>
      <c r="E172" s="197" t="s">
        <v>553</v>
      </c>
      <c r="F172" s="198" t="s">
        <v>554</v>
      </c>
      <c r="G172" s="199" t="s">
        <v>233</v>
      </c>
      <c r="H172" s="200">
        <v>364.93000000000001</v>
      </c>
      <c r="I172" s="201"/>
      <c r="J172" s="202">
        <f>ROUND(I172*H172,2)</f>
        <v>0</v>
      </c>
      <c r="K172" s="198" t="s">
        <v>214</v>
      </c>
      <c r="L172" s="44"/>
      <c r="M172" s="203" t="s">
        <v>19</v>
      </c>
      <c r="N172" s="204" t="s">
        <v>40</v>
      </c>
      <c r="O172" s="84"/>
      <c r="P172" s="205">
        <f>O172*H172</f>
        <v>0</v>
      </c>
      <c r="Q172" s="205">
        <v>0.00726</v>
      </c>
      <c r="R172" s="205">
        <f>Q172*H172</f>
        <v>2.6493918000000001</v>
      </c>
      <c r="S172" s="205">
        <v>0</v>
      </c>
      <c r="T172" s="20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7" t="s">
        <v>121</v>
      </c>
      <c r="AT172" s="207" t="s">
        <v>123</v>
      </c>
      <c r="AU172" s="207" t="s">
        <v>79</v>
      </c>
      <c r="AY172" s="17" t="s">
        <v>122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77</v>
      </c>
      <c r="BK172" s="208">
        <f>ROUND(I172*H172,2)</f>
        <v>0</v>
      </c>
      <c r="BL172" s="17" t="s">
        <v>121</v>
      </c>
      <c r="BM172" s="207" t="s">
        <v>555</v>
      </c>
    </row>
    <row r="173" s="2" customFormat="1">
      <c r="A173" s="38"/>
      <c r="B173" s="39"/>
      <c r="C173" s="40"/>
      <c r="D173" s="209" t="s">
        <v>128</v>
      </c>
      <c r="E173" s="40"/>
      <c r="F173" s="210" t="s">
        <v>556</v>
      </c>
      <c r="G173" s="40"/>
      <c r="H173" s="40"/>
      <c r="I173" s="211"/>
      <c r="J173" s="40"/>
      <c r="K173" s="40"/>
      <c r="L173" s="44"/>
      <c r="M173" s="212"/>
      <c r="N173" s="21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79</v>
      </c>
    </row>
    <row r="174" s="13" customFormat="1">
      <c r="A174" s="13"/>
      <c r="B174" s="226"/>
      <c r="C174" s="227"/>
      <c r="D174" s="209" t="s">
        <v>241</v>
      </c>
      <c r="E174" s="228" t="s">
        <v>19</v>
      </c>
      <c r="F174" s="229" t="s">
        <v>557</v>
      </c>
      <c r="G174" s="227"/>
      <c r="H174" s="230">
        <v>27.530000000000001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241</v>
      </c>
      <c r="AU174" s="236" t="s">
        <v>79</v>
      </c>
      <c r="AV174" s="13" t="s">
        <v>79</v>
      </c>
      <c r="AW174" s="13" t="s">
        <v>31</v>
      </c>
      <c r="AX174" s="13" t="s">
        <v>69</v>
      </c>
      <c r="AY174" s="236" t="s">
        <v>122</v>
      </c>
    </row>
    <row r="175" s="13" customFormat="1">
      <c r="A175" s="13"/>
      <c r="B175" s="226"/>
      <c r="C175" s="227"/>
      <c r="D175" s="209" t="s">
        <v>241</v>
      </c>
      <c r="E175" s="228" t="s">
        <v>19</v>
      </c>
      <c r="F175" s="229" t="s">
        <v>558</v>
      </c>
      <c r="G175" s="227"/>
      <c r="H175" s="230">
        <v>284.60000000000002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241</v>
      </c>
      <c r="AU175" s="236" t="s">
        <v>79</v>
      </c>
      <c r="AV175" s="13" t="s">
        <v>79</v>
      </c>
      <c r="AW175" s="13" t="s">
        <v>31</v>
      </c>
      <c r="AX175" s="13" t="s">
        <v>69</v>
      </c>
      <c r="AY175" s="236" t="s">
        <v>122</v>
      </c>
    </row>
    <row r="176" s="13" customFormat="1">
      <c r="A176" s="13"/>
      <c r="B176" s="226"/>
      <c r="C176" s="227"/>
      <c r="D176" s="209" t="s">
        <v>241</v>
      </c>
      <c r="E176" s="228" t="s">
        <v>19</v>
      </c>
      <c r="F176" s="229" t="s">
        <v>559</v>
      </c>
      <c r="G176" s="227"/>
      <c r="H176" s="230">
        <v>49.200000000000003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241</v>
      </c>
      <c r="AU176" s="236" t="s">
        <v>79</v>
      </c>
      <c r="AV176" s="13" t="s">
        <v>79</v>
      </c>
      <c r="AW176" s="13" t="s">
        <v>31</v>
      </c>
      <c r="AX176" s="13" t="s">
        <v>69</v>
      </c>
      <c r="AY176" s="236" t="s">
        <v>122</v>
      </c>
    </row>
    <row r="177" s="13" customFormat="1">
      <c r="A177" s="13"/>
      <c r="B177" s="226"/>
      <c r="C177" s="227"/>
      <c r="D177" s="209" t="s">
        <v>241</v>
      </c>
      <c r="E177" s="228" t="s">
        <v>19</v>
      </c>
      <c r="F177" s="229" t="s">
        <v>560</v>
      </c>
      <c r="G177" s="227"/>
      <c r="H177" s="230">
        <v>3.6000000000000001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241</v>
      </c>
      <c r="AU177" s="236" t="s">
        <v>79</v>
      </c>
      <c r="AV177" s="13" t="s">
        <v>79</v>
      </c>
      <c r="AW177" s="13" t="s">
        <v>31</v>
      </c>
      <c r="AX177" s="13" t="s">
        <v>69</v>
      </c>
      <c r="AY177" s="236" t="s">
        <v>122</v>
      </c>
    </row>
    <row r="178" s="14" customFormat="1">
      <c r="A178" s="14"/>
      <c r="B178" s="237"/>
      <c r="C178" s="238"/>
      <c r="D178" s="209" t="s">
        <v>241</v>
      </c>
      <c r="E178" s="239" t="s">
        <v>19</v>
      </c>
      <c r="F178" s="240" t="s">
        <v>243</v>
      </c>
      <c r="G178" s="238"/>
      <c r="H178" s="241">
        <v>364.93000000000001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241</v>
      </c>
      <c r="AU178" s="247" t="s">
        <v>79</v>
      </c>
      <c r="AV178" s="14" t="s">
        <v>121</v>
      </c>
      <c r="AW178" s="14" t="s">
        <v>31</v>
      </c>
      <c r="AX178" s="14" t="s">
        <v>77</v>
      </c>
      <c r="AY178" s="247" t="s">
        <v>122</v>
      </c>
    </row>
    <row r="179" s="2" customFormat="1" ht="16.5" customHeight="1">
      <c r="A179" s="38"/>
      <c r="B179" s="39"/>
      <c r="C179" s="196" t="s">
        <v>350</v>
      </c>
      <c r="D179" s="196" t="s">
        <v>123</v>
      </c>
      <c r="E179" s="197" t="s">
        <v>561</v>
      </c>
      <c r="F179" s="198" t="s">
        <v>562</v>
      </c>
      <c r="G179" s="199" t="s">
        <v>233</v>
      </c>
      <c r="H179" s="200">
        <v>16.550000000000001</v>
      </c>
      <c r="I179" s="201"/>
      <c r="J179" s="202">
        <f>ROUND(I179*H179,2)</f>
        <v>0</v>
      </c>
      <c r="K179" s="198" t="s">
        <v>214</v>
      </c>
      <c r="L179" s="44"/>
      <c r="M179" s="203" t="s">
        <v>19</v>
      </c>
      <c r="N179" s="204" t="s">
        <v>40</v>
      </c>
      <c r="O179" s="84"/>
      <c r="P179" s="205">
        <f>O179*H179</f>
        <v>0</v>
      </c>
      <c r="Q179" s="205">
        <v>0.08702</v>
      </c>
      <c r="R179" s="205">
        <f>Q179*H179</f>
        <v>1.4401810000000002</v>
      </c>
      <c r="S179" s="205">
        <v>0</v>
      </c>
      <c r="T179" s="20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7" t="s">
        <v>121</v>
      </c>
      <c r="AT179" s="207" t="s">
        <v>123</v>
      </c>
      <c r="AU179" s="207" t="s">
        <v>79</v>
      </c>
      <c r="AY179" s="17" t="s">
        <v>122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77</v>
      </c>
      <c r="BK179" s="208">
        <f>ROUND(I179*H179,2)</f>
        <v>0</v>
      </c>
      <c r="BL179" s="17" t="s">
        <v>121</v>
      </c>
      <c r="BM179" s="207" t="s">
        <v>563</v>
      </c>
    </row>
    <row r="180" s="2" customFormat="1">
      <c r="A180" s="38"/>
      <c r="B180" s="39"/>
      <c r="C180" s="40"/>
      <c r="D180" s="209" t="s">
        <v>128</v>
      </c>
      <c r="E180" s="40"/>
      <c r="F180" s="210" t="s">
        <v>564</v>
      </c>
      <c r="G180" s="40"/>
      <c r="H180" s="40"/>
      <c r="I180" s="211"/>
      <c r="J180" s="40"/>
      <c r="K180" s="40"/>
      <c r="L180" s="44"/>
      <c r="M180" s="212"/>
      <c r="N180" s="21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79</v>
      </c>
    </row>
    <row r="181" s="13" customFormat="1">
      <c r="A181" s="13"/>
      <c r="B181" s="226"/>
      <c r="C181" s="227"/>
      <c r="D181" s="209" t="s">
        <v>241</v>
      </c>
      <c r="E181" s="228" t="s">
        <v>19</v>
      </c>
      <c r="F181" s="229" t="s">
        <v>565</v>
      </c>
      <c r="G181" s="227"/>
      <c r="H181" s="230">
        <v>16.550000000000001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241</v>
      </c>
      <c r="AU181" s="236" t="s">
        <v>79</v>
      </c>
      <c r="AV181" s="13" t="s">
        <v>79</v>
      </c>
      <c r="AW181" s="13" t="s">
        <v>31</v>
      </c>
      <c r="AX181" s="13" t="s">
        <v>77</v>
      </c>
      <c r="AY181" s="236" t="s">
        <v>122</v>
      </c>
    </row>
    <row r="182" s="2" customFormat="1" ht="16.5" customHeight="1">
      <c r="A182" s="38"/>
      <c r="B182" s="39"/>
      <c r="C182" s="196" t="s">
        <v>355</v>
      </c>
      <c r="D182" s="196" t="s">
        <v>123</v>
      </c>
      <c r="E182" s="197" t="s">
        <v>566</v>
      </c>
      <c r="F182" s="198" t="s">
        <v>567</v>
      </c>
      <c r="G182" s="199" t="s">
        <v>233</v>
      </c>
      <c r="H182" s="200">
        <v>364.93000000000001</v>
      </c>
      <c r="I182" s="201"/>
      <c r="J182" s="202">
        <f>ROUND(I182*H182,2)</f>
        <v>0</v>
      </c>
      <c r="K182" s="198" t="s">
        <v>214</v>
      </c>
      <c r="L182" s="44"/>
      <c r="M182" s="203" t="s">
        <v>19</v>
      </c>
      <c r="N182" s="204" t="s">
        <v>40</v>
      </c>
      <c r="O182" s="84"/>
      <c r="P182" s="205">
        <f>O182*H182</f>
        <v>0</v>
      </c>
      <c r="Q182" s="205">
        <v>0.00085999999999999998</v>
      </c>
      <c r="R182" s="205">
        <f>Q182*H182</f>
        <v>0.3138398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121</v>
      </c>
      <c r="AT182" s="207" t="s">
        <v>123</v>
      </c>
      <c r="AU182" s="207" t="s">
        <v>79</v>
      </c>
      <c r="AY182" s="17" t="s">
        <v>122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77</v>
      </c>
      <c r="BK182" s="208">
        <f>ROUND(I182*H182,2)</f>
        <v>0</v>
      </c>
      <c r="BL182" s="17" t="s">
        <v>121</v>
      </c>
      <c r="BM182" s="207" t="s">
        <v>568</v>
      </c>
    </row>
    <row r="183" s="2" customFormat="1">
      <c r="A183" s="38"/>
      <c r="B183" s="39"/>
      <c r="C183" s="40"/>
      <c r="D183" s="209" t="s">
        <v>128</v>
      </c>
      <c r="E183" s="40"/>
      <c r="F183" s="210" t="s">
        <v>569</v>
      </c>
      <c r="G183" s="40"/>
      <c r="H183" s="40"/>
      <c r="I183" s="211"/>
      <c r="J183" s="40"/>
      <c r="K183" s="40"/>
      <c r="L183" s="44"/>
      <c r="M183" s="212"/>
      <c r="N183" s="21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79</v>
      </c>
    </row>
    <row r="184" s="13" customFormat="1">
      <c r="A184" s="13"/>
      <c r="B184" s="226"/>
      <c r="C184" s="227"/>
      <c r="D184" s="209" t="s">
        <v>241</v>
      </c>
      <c r="E184" s="228" t="s">
        <v>19</v>
      </c>
      <c r="F184" s="229" t="s">
        <v>557</v>
      </c>
      <c r="G184" s="227"/>
      <c r="H184" s="230">
        <v>27.530000000000001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241</v>
      </c>
      <c r="AU184" s="236" t="s">
        <v>79</v>
      </c>
      <c r="AV184" s="13" t="s">
        <v>79</v>
      </c>
      <c r="AW184" s="13" t="s">
        <v>31</v>
      </c>
      <c r="AX184" s="13" t="s">
        <v>69</v>
      </c>
      <c r="AY184" s="236" t="s">
        <v>122</v>
      </c>
    </row>
    <row r="185" s="13" customFormat="1">
      <c r="A185" s="13"/>
      <c r="B185" s="226"/>
      <c r="C185" s="227"/>
      <c r="D185" s="209" t="s">
        <v>241</v>
      </c>
      <c r="E185" s="228" t="s">
        <v>19</v>
      </c>
      <c r="F185" s="229" t="s">
        <v>558</v>
      </c>
      <c r="G185" s="227"/>
      <c r="H185" s="230">
        <v>284.60000000000002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241</v>
      </c>
      <c r="AU185" s="236" t="s">
        <v>79</v>
      </c>
      <c r="AV185" s="13" t="s">
        <v>79</v>
      </c>
      <c r="AW185" s="13" t="s">
        <v>31</v>
      </c>
      <c r="AX185" s="13" t="s">
        <v>69</v>
      </c>
      <c r="AY185" s="236" t="s">
        <v>122</v>
      </c>
    </row>
    <row r="186" s="13" customFormat="1">
      <c r="A186" s="13"/>
      <c r="B186" s="226"/>
      <c r="C186" s="227"/>
      <c r="D186" s="209" t="s">
        <v>241</v>
      </c>
      <c r="E186" s="228" t="s">
        <v>19</v>
      </c>
      <c r="F186" s="229" t="s">
        <v>559</v>
      </c>
      <c r="G186" s="227"/>
      <c r="H186" s="230">
        <v>49.200000000000003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241</v>
      </c>
      <c r="AU186" s="236" t="s">
        <v>79</v>
      </c>
      <c r="AV186" s="13" t="s">
        <v>79</v>
      </c>
      <c r="AW186" s="13" t="s">
        <v>31</v>
      </c>
      <c r="AX186" s="13" t="s">
        <v>69</v>
      </c>
      <c r="AY186" s="236" t="s">
        <v>122</v>
      </c>
    </row>
    <row r="187" s="13" customFormat="1">
      <c r="A187" s="13"/>
      <c r="B187" s="226"/>
      <c r="C187" s="227"/>
      <c r="D187" s="209" t="s">
        <v>241</v>
      </c>
      <c r="E187" s="228" t="s">
        <v>19</v>
      </c>
      <c r="F187" s="229" t="s">
        <v>560</v>
      </c>
      <c r="G187" s="227"/>
      <c r="H187" s="230">
        <v>3.6000000000000001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241</v>
      </c>
      <c r="AU187" s="236" t="s">
        <v>79</v>
      </c>
      <c r="AV187" s="13" t="s">
        <v>79</v>
      </c>
      <c r="AW187" s="13" t="s">
        <v>31</v>
      </c>
      <c r="AX187" s="13" t="s">
        <v>69</v>
      </c>
      <c r="AY187" s="236" t="s">
        <v>122</v>
      </c>
    </row>
    <row r="188" s="14" customFormat="1">
      <c r="A188" s="14"/>
      <c r="B188" s="237"/>
      <c r="C188" s="238"/>
      <c r="D188" s="209" t="s">
        <v>241</v>
      </c>
      <c r="E188" s="239" t="s">
        <v>19</v>
      </c>
      <c r="F188" s="240" t="s">
        <v>243</v>
      </c>
      <c r="G188" s="238"/>
      <c r="H188" s="241">
        <v>364.93000000000001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241</v>
      </c>
      <c r="AU188" s="247" t="s">
        <v>79</v>
      </c>
      <c r="AV188" s="14" t="s">
        <v>121</v>
      </c>
      <c r="AW188" s="14" t="s">
        <v>31</v>
      </c>
      <c r="AX188" s="14" t="s">
        <v>77</v>
      </c>
      <c r="AY188" s="247" t="s">
        <v>122</v>
      </c>
    </row>
    <row r="189" s="2" customFormat="1" ht="16.5" customHeight="1">
      <c r="A189" s="38"/>
      <c r="B189" s="39"/>
      <c r="C189" s="196" t="s">
        <v>360</v>
      </c>
      <c r="D189" s="196" t="s">
        <v>123</v>
      </c>
      <c r="E189" s="197" t="s">
        <v>570</v>
      </c>
      <c r="F189" s="198" t="s">
        <v>571</v>
      </c>
      <c r="G189" s="199" t="s">
        <v>233</v>
      </c>
      <c r="H189" s="200">
        <v>16.550000000000001</v>
      </c>
      <c r="I189" s="201"/>
      <c r="J189" s="202">
        <f>ROUND(I189*H189,2)</f>
        <v>0</v>
      </c>
      <c r="K189" s="198" t="s">
        <v>214</v>
      </c>
      <c r="L189" s="44"/>
      <c r="M189" s="203" t="s">
        <v>19</v>
      </c>
      <c r="N189" s="204" t="s">
        <v>40</v>
      </c>
      <c r="O189" s="84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7" t="s">
        <v>121</v>
      </c>
      <c r="AT189" s="207" t="s">
        <v>123</v>
      </c>
      <c r="AU189" s="207" t="s">
        <v>79</v>
      </c>
      <c r="AY189" s="17" t="s">
        <v>122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7" t="s">
        <v>77</v>
      </c>
      <c r="BK189" s="208">
        <f>ROUND(I189*H189,2)</f>
        <v>0</v>
      </c>
      <c r="BL189" s="17" t="s">
        <v>121</v>
      </c>
      <c r="BM189" s="207" t="s">
        <v>572</v>
      </c>
    </row>
    <row r="190" s="2" customFormat="1">
      <c r="A190" s="38"/>
      <c r="B190" s="39"/>
      <c r="C190" s="40"/>
      <c r="D190" s="209" t="s">
        <v>128</v>
      </c>
      <c r="E190" s="40"/>
      <c r="F190" s="210" t="s">
        <v>573</v>
      </c>
      <c r="G190" s="40"/>
      <c r="H190" s="40"/>
      <c r="I190" s="211"/>
      <c r="J190" s="40"/>
      <c r="K190" s="40"/>
      <c r="L190" s="44"/>
      <c r="M190" s="212"/>
      <c r="N190" s="21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128</v>
      </c>
      <c r="AU190" s="17" t="s">
        <v>79</v>
      </c>
    </row>
    <row r="191" s="13" customFormat="1">
      <c r="A191" s="13"/>
      <c r="B191" s="226"/>
      <c r="C191" s="227"/>
      <c r="D191" s="209" t="s">
        <v>241</v>
      </c>
      <c r="E191" s="228" t="s">
        <v>19</v>
      </c>
      <c r="F191" s="229" t="s">
        <v>565</v>
      </c>
      <c r="G191" s="227"/>
      <c r="H191" s="230">
        <v>16.550000000000001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241</v>
      </c>
      <c r="AU191" s="236" t="s">
        <v>79</v>
      </c>
      <c r="AV191" s="13" t="s">
        <v>79</v>
      </c>
      <c r="AW191" s="13" t="s">
        <v>31</v>
      </c>
      <c r="AX191" s="13" t="s">
        <v>77</v>
      </c>
      <c r="AY191" s="236" t="s">
        <v>122</v>
      </c>
    </row>
    <row r="192" s="2" customFormat="1" ht="16.5" customHeight="1">
      <c r="A192" s="38"/>
      <c r="B192" s="39"/>
      <c r="C192" s="196" t="s">
        <v>365</v>
      </c>
      <c r="D192" s="196" t="s">
        <v>123</v>
      </c>
      <c r="E192" s="197" t="s">
        <v>574</v>
      </c>
      <c r="F192" s="198" t="s">
        <v>575</v>
      </c>
      <c r="G192" s="199" t="s">
        <v>410</v>
      </c>
      <c r="H192" s="200">
        <v>0.049000000000000002</v>
      </c>
      <c r="I192" s="201"/>
      <c r="J192" s="202">
        <f>ROUND(I192*H192,2)</f>
        <v>0</v>
      </c>
      <c r="K192" s="198" t="s">
        <v>214</v>
      </c>
      <c r="L192" s="44"/>
      <c r="M192" s="203" t="s">
        <v>19</v>
      </c>
      <c r="N192" s="204" t="s">
        <v>40</v>
      </c>
      <c r="O192" s="84"/>
      <c r="P192" s="205">
        <f>O192*H192</f>
        <v>0</v>
      </c>
      <c r="Q192" s="205">
        <v>1.09528</v>
      </c>
      <c r="R192" s="205">
        <f>Q192*H192</f>
        <v>0.053668720000000003</v>
      </c>
      <c r="S192" s="205">
        <v>0</v>
      </c>
      <c r="T192" s="20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7" t="s">
        <v>121</v>
      </c>
      <c r="AT192" s="207" t="s">
        <v>123</v>
      </c>
      <c r="AU192" s="207" t="s">
        <v>79</v>
      </c>
      <c r="AY192" s="17" t="s">
        <v>122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77</v>
      </c>
      <c r="BK192" s="208">
        <f>ROUND(I192*H192,2)</f>
        <v>0</v>
      </c>
      <c r="BL192" s="17" t="s">
        <v>121</v>
      </c>
      <c r="BM192" s="207" t="s">
        <v>576</v>
      </c>
    </row>
    <row r="193" s="2" customFormat="1">
      <c r="A193" s="38"/>
      <c r="B193" s="39"/>
      <c r="C193" s="40"/>
      <c r="D193" s="209" t="s">
        <v>128</v>
      </c>
      <c r="E193" s="40"/>
      <c r="F193" s="210" t="s">
        <v>577</v>
      </c>
      <c r="G193" s="40"/>
      <c r="H193" s="40"/>
      <c r="I193" s="211"/>
      <c r="J193" s="40"/>
      <c r="K193" s="40"/>
      <c r="L193" s="44"/>
      <c r="M193" s="212"/>
      <c r="N193" s="213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128</v>
      </c>
      <c r="AU193" s="17" t="s">
        <v>79</v>
      </c>
    </row>
    <row r="194" s="13" customFormat="1">
      <c r="A194" s="13"/>
      <c r="B194" s="226"/>
      <c r="C194" s="227"/>
      <c r="D194" s="209" t="s">
        <v>241</v>
      </c>
      <c r="E194" s="228" t="s">
        <v>19</v>
      </c>
      <c r="F194" s="229" t="s">
        <v>578</v>
      </c>
      <c r="G194" s="227"/>
      <c r="H194" s="230">
        <v>0.025000000000000001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241</v>
      </c>
      <c r="AU194" s="236" t="s">
        <v>79</v>
      </c>
      <c r="AV194" s="13" t="s">
        <v>79</v>
      </c>
      <c r="AW194" s="13" t="s">
        <v>31</v>
      </c>
      <c r="AX194" s="13" t="s">
        <v>69</v>
      </c>
      <c r="AY194" s="236" t="s">
        <v>122</v>
      </c>
    </row>
    <row r="195" s="13" customFormat="1">
      <c r="A195" s="13"/>
      <c r="B195" s="226"/>
      <c r="C195" s="227"/>
      <c r="D195" s="209" t="s">
        <v>241</v>
      </c>
      <c r="E195" s="228" t="s">
        <v>19</v>
      </c>
      <c r="F195" s="229" t="s">
        <v>579</v>
      </c>
      <c r="G195" s="227"/>
      <c r="H195" s="230">
        <v>0.024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241</v>
      </c>
      <c r="AU195" s="236" t="s">
        <v>79</v>
      </c>
      <c r="AV195" s="13" t="s">
        <v>79</v>
      </c>
      <c r="AW195" s="13" t="s">
        <v>31</v>
      </c>
      <c r="AX195" s="13" t="s">
        <v>69</v>
      </c>
      <c r="AY195" s="236" t="s">
        <v>122</v>
      </c>
    </row>
    <row r="196" s="14" customFormat="1">
      <c r="A196" s="14"/>
      <c r="B196" s="237"/>
      <c r="C196" s="238"/>
      <c r="D196" s="209" t="s">
        <v>241</v>
      </c>
      <c r="E196" s="239" t="s">
        <v>19</v>
      </c>
      <c r="F196" s="240" t="s">
        <v>243</v>
      </c>
      <c r="G196" s="238"/>
      <c r="H196" s="241">
        <v>0.049000000000000002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241</v>
      </c>
      <c r="AU196" s="247" t="s">
        <v>79</v>
      </c>
      <c r="AV196" s="14" t="s">
        <v>121</v>
      </c>
      <c r="AW196" s="14" t="s">
        <v>31</v>
      </c>
      <c r="AX196" s="14" t="s">
        <v>77</v>
      </c>
      <c r="AY196" s="247" t="s">
        <v>122</v>
      </c>
    </row>
    <row r="197" s="2" customFormat="1" ht="16.5" customHeight="1">
      <c r="A197" s="38"/>
      <c r="B197" s="39"/>
      <c r="C197" s="196" t="s">
        <v>371</v>
      </c>
      <c r="D197" s="196" t="s">
        <v>123</v>
      </c>
      <c r="E197" s="197" t="s">
        <v>580</v>
      </c>
      <c r="F197" s="198" t="s">
        <v>581</v>
      </c>
      <c r="G197" s="199" t="s">
        <v>410</v>
      </c>
      <c r="H197" s="200">
        <v>12.459</v>
      </c>
      <c r="I197" s="201"/>
      <c r="J197" s="202">
        <f>ROUND(I197*H197,2)</f>
        <v>0</v>
      </c>
      <c r="K197" s="198" t="s">
        <v>214</v>
      </c>
      <c r="L197" s="44"/>
      <c r="M197" s="203" t="s">
        <v>19</v>
      </c>
      <c r="N197" s="204" t="s">
        <v>40</v>
      </c>
      <c r="O197" s="84"/>
      <c r="P197" s="205">
        <f>O197*H197</f>
        <v>0</v>
      </c>
      <c r="Q197" s="205">
        <v>1.0556000000000001</v>
      </c>
      <c r="R197" s="205">
        <f>Q197*H197</f>
        <v>13.1517204</v>
      </c>
      <c r="S197" s="205">
        <v>0</v>
      </c>
      <c r="T197" s="20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7" t="s">
        <v>121</v>
      </c>
      <c r="AT197" s="207" t="s">
        <v>123</v>
      </c>
      <c r="AU197" s="207" t="s">
        <v>79</v>
      </c>
      <c r="AY197" s="17" t="s">
        <v>122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7" t="s">
        <v>77</v>
      </c>
      <c r="BK197" s="208">
        <f>ROUND(I197*H197,2)</f>
        <v>0</v>
      </c>
      <c r="BL197" s="17" t="s">
        <v>121</v>
      </c>
      <c r="BM197" s="207" t="s">
        <v>582</v>
      </c>
    </row>
    <row r="198" s="2" customFormat="1">
      <c r="A198" s="38"/>
      <c r="B198" s="39"/>
      <c r="C198" s="40"/>
      <c r="D198" s="209" t="s">
        <v>128</v>
      </c>
      <c r="E198" s="40"/>
      <c r="F198" s="210" t="s">
        <v>583</v>
      </c>
      <c r="G198" s="40"/>
      <c r="H198" s="40"/>
      <c r="I198" s="211"/>
      <c r="J198" s="40"/>
      <c r="K198" s="40"/>
      <c r="L198" s="44"/>
      <c r="M198" s="212"/>
      <c r="N198" s="21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128</v>
      </c>
      <c r="AU198" s="17" t="s">
        <v>79</v>
      </c>
    </row>
    <row r="199" s="13" customFormat="1">
      <c r="A199" s="13"/>
      <c r="B199" s="226"/>
      <c r="C199" s="227"/>
      <c r="D199" s="209" t="s">
        <v>241</v>
      </c>
      <c r="E199" s="228" t="s">
        <v>19</v>
      </c>
      <c r="F199" s="229" t="s">
        <v>584</v>
      </c>
      <c r="G199" s="227"/>
      <c r="H199" s="230">
        <v>12.459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241</v>
      </c>
      <c r="AU199" s="236" t="s">
        <v>79</v>
      </c>
      <c r="AV199" s="13" t="s">
        <v>79</v>
      </c>
      <c r="AW199" s="13" t="s">
        <v>31</v>
      </c>
      <c r="AX199" s="13" t="s">
        <v>77</v>
      </c>
      <c r="AY199" s="236" t="s">
        <v>122</v>
      </c>
    </row>
    <row r="200" s="2" customFormat="1" ht="16.5" customHeight="1">
      <c r="A200" s="38"/>
      <c r="B200" s="39"/>
      <c r="C200" s="196" t="s">
        <v>377</v>
      </c>
      <c r="D200" s="196" t="s">
        <v>123</v>
      </c>
      <c r="E200" s="197" t="s">
        <v>585</v>
      </c>
      <c r="F200" s="198" t="s">
        <v>586</v>
      </c>
      <c r="G200" s="199" t="s">
        <v>410</v>
      </c>
      <c r="H200" s="200">
        <v>1.4510000000000001</v>
      </c>
      <c r="I200" s="201"/>
      <c r="J200" s="202">
        <f>ROUND(I200*H200,2)</f>
        <v>0</v>
      </c>
      <c r="K200" s="198" t="s">
        <v>214</v>
      </c>
      <c r="L200" s="44"/>
      <c r="M200" s="203" t="s">
        <v>19</v>
      </c>
      <c r="N200" s="204" t="s">
        <v>40</v>
      </c>
      <c r="O200" s="84"/>
      <c r="P200" s="205">
        <f>O200*H200</f>
        <v>0</v>
      </c>
      <c r="Q200" s="205">
        <v>1.03955</v>
      </c>
      <c r="R200" s="205">
        <f>Q200*H200</f>
        <v>1.5083870500000001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121</v>
      </c>
      <c r="AT200" s="207" t="s">
        <v>123</v>
      </c>
      <c r="AU200" s="207" t="s">
        <v>79</v>
      </c>
      <c r="AY200" s="17" t="s">
        <v>122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77</v>
      </c>
      <c r="BK200" s="208">
        <f>ROUND(I200*H200,2)</f>
        <v>0</v>
      </c>
      <c r="BL200" s="17" t="s">
        <v>121</v>
      </c>
      <c r="BM200" s="207" t="s">
        <v>587</v>
      </c>
    </row>
    <row r="201" s="2" customFormat="1">
      <c r="A201" s="38"/>
      <c r="B201" s="39"/>
      <c r="C201" s="40"/>
      <c r="D201" s="209" t="s">
        <v>128</v>
      </c>
      <c r="E201" s="40"/>
      <c r="F201" s="210" t="s">
        <v>588</v>
      </c>
      <c r="G201" s="40"/>
      <c r="H201" s="40"/>
      <c r="I201" s="211"/>
      <c r="J201" s="40"/>
      <c r="K201" s="40"/>
      <c r="L201" s="44"/>
      <c r="M201" s="212"/>
      <c r="N201" s="21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128</v>
      </c>
      <c r="AU201" s="17" t="s">
        <v>79</v>
      </c>
    </row>
    <row r="202" s="13" customFormat="1">
      <c r="A202" s="13"/>
      <c r="B202" s="226"/>
      <c r="C202" s="227"/>
      <c r="D202" s="209" t="s">
        <v>241</v>
      </c>
      <c r="E202" s="228" t="s">
        <v>19</v>
      </c>
      <c r="F202" s="229" t="s">
        <v>589</v>
      </c>
      <c r="G202" s="227"/>
      <c r="H202" s="230">
        <v>0.42499999999999999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241</v>
      </c>
      <c r="AU202" s="236" t="s">
        <v>79</v>
      </c>
      <c r="AV202" s="13" t="s">
        <v>79</v>
      </c>
      <c r="AW202" s="13" t="s">
        <v>31</v>
      </c>
      <c r="AX202" s="13" t="s">
        <v>69</v>
      </c>
      <c r="AY202" s="236" t="s">
        <v>122</v>
      </c>
    </row>
    <row r="203" s="13" customFormat="1">
      <c r="A203" s="13"/>
      <c r="B203" s="226"/>
      <c r="C203" s="227"/>
      <c r="D203" s="209" t="s">
        <v>241</v>
      </c>
      <c r="E203" s="228" t="s">
        <v>19</v>
      </c>
      <c r="F203" s="229" t="s">
        <v>590</v>
      </c>
      <c r="G203" s="227"/>
      <c r="H203" s="230">
        <v>0.52500000000000002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241</v>
      </c>
      <c r="AU203" s="236" t="s">
        <v>79</v>
      </c>
      <c r="AV203" s="13" t="s">
        <v>79</v>
      </c>
      <c r="AW203" s="13" t="s">
        <v>31</v>
      </c>
      <c r="AX203" s="13" t="s">
        <v>69</v>
      </c>
      <c r="AY203" s="236" t="s">
        <v>122</v>
      </c>
    </row>
    <row r="204" s="13" customFormat="1">
      <c r="A204" s="13"/>
      <c r="B204" s="226"/>
      <c r="C204" s="227"/>
      <c r="D204" s="209" t="s">
        <v>241</v>
      </c>
      <c r="E204" s="228" t="s">
        <v>19</v>
      </c>
      <c r="F204" s="229" t="s">
        <v>591</v>
      </c>
      <c r="G204" s="227"/>
      <c r="H204" s="230">
        <v>0.501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241</v>
      </c>
      <c r="AU204" s="236" t="s">
        <v>79</v>
      </c>
      <c r="AV204" s="13" t="s">
        <v>79</v>
      </c>
      <c r="AW204" s="13" t="s">
        <v>31</v>
      </c>
      <c r="AX204" s="13" t="s">
        <v>69</v>
      </c>
      <c r="AY204" s="236" t="s">
        <v>122</v>
      </c>
    </row>
    <row r="205" s="14" customFormat="1">
      <c r="A205" s="14"/>
      <c r="B205" s="237"/>
      <c r="C205" s="238"/>
      <c r="D205" s="209" t="s">
        <v>241</v>
      </c>
      <c r="E205" s="239" t="s">
        <v>19</v>
      </c>
      <c r="F205" s="240" t="s">
        <v>243</v>
      </c>
      <c r="G205" s="238"/>
      <c r="H205" s="241">
        <v>1.4510000000000001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241</v>
      </c>
      <c r="AU205" s="247" t="s">
        <v>79</v>
      </c>
      <c r="AV205" s="14" t="s">
        <v>121</v>
      </c>
      <c r="AW205" s="14" t="s">
        <v>31</v>
      </c>
      <c r="AX205" s="14" t="s">
        <v>77</v>
      </c>
      <c r="AY205" s="247" t="s">
        <v>122</v>
      </c>
    </row>
    <row r="206" s="11" customFormat="1" ht="22.8" customHeight="1">
      <c r="A206" s="11"/>
      <c r="B206" s="182"/>
      <c r="C206" s="183"/>
      <c r="D206" s="184" t="s">
        <v>68</v>
      </c>
      <c r="E206" s="224" t="s">
        <v>121</v>
      </c>
      <c r="F206" s="224" t="s">
        <v>364</v>
      </c>
      <c r="G206" s="183"/>
      <c r="H206" s="183"/>
      <c r="I206" s="186"/>
      <c r="J206" s="225">
        <f>BK206</f>
        <v>0</v>
      </c>
      <c r="K206" s="183"/>
      <c r="L206" s="188"/>
      <c r="M206" s="189"/>
      <c r="N206" s="190"/>
      <c r="O206" s="190"/>
      <c r="P206" s="191">
        <f>SUM(P207:P228)</f>
        <v>0</v>
      </c>
      <c r="Q206" s="190"/>
      <c r="R206" s="191">
        <f>SUM(R207:R228)</f>
        <v>108.80606660000001</v>
      </c>
      <c r="S206" s="190"/>
      <c r="T206" s="192">
        <f>SUM(T207:T228)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93" t="s">
        <v>77</v>
      </c>
      <c r="AT206" s="194" t="s">
        <v>68</v>
      </c>
      <c r="AU206" s="194" t="s">
        <v>77</v>
      </c>
      <c r="AY206" s="193" t="s">
        <v>122</v>
      </c>
      <c r="BK206" s="195">
        <f>SUM(BK207:BK228)</f>
        <v>0</v>
      </c>
    </row>
    <row r="207" s="2" customFormat="1" ht="21.75" customHeight="1">
      <c r="A207" s="38"/>
      <c r="B207" s="39"/>
      <c r="C207" s="196" t="s">
        <v>383</v>
      </c>
      <c r="D207" s="196" t="s">
        <v>123</v>
      </c>
      <c r="E207" s="197" t="s">
        <v>592</v>
      </c>
      <c r="F207" s="198" t="s">
        <v>593</v>
      </c>
      <c r="G207" s="199" t="s">
        <v>233</v>
      </c>
      <c r="H207" s="200">
        <v>20.199999999999999</v>
      </c>
      <c r="I207" s="201"/>
      <c r="J207" s="202">
        <f>ROUND(I207*H207,2)</f>
        <v>0</v>
      </c>
      <c r="K207" s="198" t="s">
        <v>214</v>
      </c>
      <c r="L207" s="44"/>
      <c r="M207" s="203" t="s">
        <v>19</v>
      </c>
      <c r="N207" s="204" t="s">
        <v>40</v>
      </c>
      <c r="O207" s="84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121</v>
      </c>
      <c r="AT207" s="207" t="s">
        <v>123</v>
      </c>
      <c r="AU207" s="207" t="s">
        <v>79</v>
      </c>
      <c r="AY207" s="17" t="s">
        <v>122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77</v>
      </c>
      <c r="BK207" s="208">
        <f>ROUND(I207*H207,2)</f>
        <v>0</v>
      </c>
      <c r="BL207" s="17" t="s">
        <v>121</v>
      </c>
      <c r="BM207" s="207" t="s">
        <v>594</v>
      </c>
    </row>
    <row r="208" s="2" customFormat="1">
      <c r="A208" s="38"/>
      <c r="B208" s="39"/>
      <c r="C208" s="40"/>
      <c r="D208" s="209" t="s">
        <v>128</v>
      </c>
      <c r="E208" s="40"/>
      <c r="F208" s="210" t="s">
        <v>595</v>
      </c>
      <c r="G208" s="40"/>
      <c r="H208" s="40"/>
      <c r="I208" s="211"/>
      <c r="J208" s="40"/>
      <c r="K208" s="40"/>
      <c r="L208" s="44"/>
      <c r="M208" s="212"/>
      <c r="N208" s="213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128</v>
      </c>
      <c r="AU208" s="17" t="s">
        <v>79</v>
      </c>
    </row>
    <row r="209" s="13" customFormat="1">
      <c r="A209" s="13"/>
      <c r="B209" s="226"/>
      <c r="C209" s="227"/>
      <c r="D209" s="209" t="s">
        <v>241</v>
      </c>
      <c r="E209" s="228" t="s">
        <v>19</v>
      </c>
      <c r="F209" s="229" t="s">
        <v>596</v>
      </c>
      <c r="G209" s="227"/>
      <c r="H209" s="230">
        <v>8.1999999999999993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241</v>
      </c>
      <c r="AU209" s="236" t="s">
        <v>79</v>
      </c>
      <c r="AV209" s="13" t="s">
        <v>79</v>
      </c>
      <c r="AW209" s="13" t="s">
        <v>31</v>
      </c>
      <c r="AX209" s="13" t="s">
        <v>69</v>
      </c>
      <c r="AY209" s="236" t="s">
        <v>122</v>
      </c>
    </row>
    <row r="210" s="13" customFormat="1">
      <c r="A210" s="13"/>
      <c r="B210" s="226"/>
      <c r="C210" s="227"/>
      <c r="D210" s="209" t="s">
        <v>241</v>
      </c>
      <c r="E210" s="228" t="s">
        <v>19</v>
      </c>
      <c r="F210" s="229" t="s">
        <v>597</v>
      </c>
      <c r="G210" s="227"/>
      <c r="H210" s="230">
        <v>12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241</v>
      </c>
      <c r="AU210" s="236" t="s">
        <v>79</v>
      </c>
      <c r="AV210" s="13" t="s">
        <v>79</v>
      </c>
      <c r="AW210" s="13" t="s">
        <v>31</v>
      </c>
      <c r="AX210" s="13" t="s">
        <v>69</v>
      </c>
      <c r="AY210" s="236" t="s">
        <v>122</v>
      </c>
    </row>
    <row r="211" s="14" customFormat="1">
      <c r="A211" s="14"/>
      <c r="B211" s="237"/>
      <c r="C211" s="238"/>
      <c r="D211" s="209" t="s">
        <v>241</v>
      </c>
      <c r="E211" s="239" t="s">
        <v>19</v>
      </c>
      <c r="F211" s="240" t="s">
        <v>243</v>
      </c>
      <c r="G211" s="238"/>
      <c r="H211" s="241">
        <v>20.199999999999999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241</v>
      </c>
      <c r="AU211" s="247" t="s">
        <v>79</v>
      </c>
      <c r="AV211" s="14" t="s">
        <v>121</v>
      </c>
      <c r="AW211" s="14" t="s">
        <v>31</v>
      </c>
      <c r="AX211" s="14" t="s">
        <v>77</v>
      </c>
      <c r="AY211" s="247" t="s">
        <v>122</v>
      </c>
    </row>
    <row r="212" s="2" customFormat="1" ht="16.5" customHeight="1">
      <c r="A212" s="38"/>
      <c r="B212" s="39"/>
      <c r="C212" s="196" t="s">
        <v>390</v>
      </c>
      <c r="D212" s="196" t="s">
        <v>123</v>
      </c>
      <c r="E212" s="197" t="s">
        <v>598</v>
      </c>
      <c r="F212" s="198" t="s">
        <v>599</v>
      </c>
      <c r="G212" s="199" t="s">
        <v>238</v>
      </c>
      <c r="H212" s="200">
        <v>3.96</v>
      </c>
      <c r="I212" s="201"/>
      <c r="J212" s="202">
        <f>ROUND(I212*H212,2)</f>
        <v>0</v>
      </c>
      <c r="K212" s="198" t="s">
        <v>214</v>
      </c>
      <c r="L212" s="44"/>
      <c r="M212" s="203" t="s">
        <v>19</v>
      </c>
      <c r="N212" s="204" t="s">
        <v>40</v>
      </c>
      <c r="O212" s="84"/>
      <c r="P212" s="205">
        <f>O212*H212</f>
        <v>0</v>
      </c>
      <c r="Q212" s="205">
        <v>2.83331</v>
      </c>
      <c r="R212" s="205">
        <f>Q212*H212</f>
        <v>11.219907599999999</v>
      </c>
      <c r="S212" s="205">
        <v>0</v>
      </c>
      <c r="T212" s="20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121</v>
      </c>
      <c r="AT212" s="207" t="s">
        <v>123</v>
      </c>
      <c r="AU212" s="207" t="s">
        <v>79</v>
      </c>
      <c r="AY212" s="17" t="s">
        <v>122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77</v>
      </c>
      <c r="BK212" s="208">
        <f>ROUND(I212*H212,2)</f>
        <v>0</v>
      </c>
      <c r="BL212" s="17" t="s">
        <v>121</v>
      </c>
      <c r="BM212" s="207" t="s">
        <v>600</v>
      </c>
    </row>
    <row r="213" s="2" customFormat="1">
      <c r="A213" s="38"/>
      <c r="B213" s="39"/>
      <c r="C213" s="40"/>
      <c r="D213" s="209" t="s">
        <v>128</v>
      </c>
      <c r="E213" s="40"/>
      <c r="F213" s="210" t="s">
        <v>601</v>
      </c>
      <c r="G213" s="40"/>
      <c r="H213" s="40"/>
      <c r="I213" s="211"/>
      <c r="J213" s="40"/>
      <c r="K213" s="40"/>
      <c r="L213" s="44"/>
      <c r="M213" s="212"/>
      <c r="N213" s="21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79</v>
      </c>
    </row>
    <row r="214" s="13" customFormat="1">
      <c r="A214" s="13"/>
      <c r="B214" s="226"/>
      <c r="C214" s="227"/>
      <c r="D214" s="209" t="s">
        <v>241</v>
      </c>
      <c r="E214" s="228" t="s">
        <v>19</v>
      </c>
      <c r="F214" s="229" t="s">
        <v>602</v>
      </c>
      <c r="G214" s="227"/>
      <c r="H214" s="230">
        <v>3.96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241</v>
      </c>
      <c r="AU214" s="236" t="s">
        <v>79</v>
      </c>
      <c r="AV214" s="13" t="s">
        <v>79</v>
      </c>
      <c r="AW214" s="13" t="s">
        <v>31</v>
      </c>
      <c r="AX214" s="13" t="s">
        <v>77</v>
      </c>
      <c r="AY214" s="236" t="s">
        <v>122</v>
      </c>
    </row>
    <row r="215" s="2" customFormat="1" ht="16.5" customHeight="1">
      <c r="A215" s="38"/>
      <c r="B215" s="39"/>
      <c r="C215" s="196" t="s">
        <v>396</v>
      </c>
      <c r="D215" s="196" t="s">
        <v>123</v>
      </c>
      <c r="E215" s="197" t="s">
        <v>603</v>
      </c>
      <c r="F215" s="198" t="s">
        <v>604</v>
      </c>
      <c r="G215" s="199" t="s">
        <v>238</v>
      </c>
      <c r="H215" s="200">
        <v>8.0850000000000009</v>
      </c>
      <c r="I215" s="201"/>
      <c r="J215" s="202">
        <f>ROUND(I215*H215,2)</f>
        <v>0</v>
      </c>
      <c r="K215" s="198" t="s">
        <v>214</v>
      </c>
      <c r="L215" s="44"/>
      <c r="M215" s="203" t="s">
        <v>19</v>
      </c>
      <c r="N215" s="204" t="s">
        <v>40</v>
      </c>
      <c r="O215" s="84"/>
      <c r="P215" s="205">
        <f>O215*H215</f>
        <v>0</v>
      </c>
      <c r="Q215" s="205">
        <v>2.2050000000000001</v>
      </c>
      <c r="R215" s="205">
        <f>Q215*H215</f>
        <v>17.827425000000002</v>
      </c>
      <c r="S215" s="205">
        <v>0</v>
      </c>
      <c r="T215" s="20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7" t="s">
        <v>121</v>
      </c>
      <c r="AT215" s="207" t="s">
        <v>123</v>
      </c>
      <c r="AU215" s="207" t="s">
        <v>79</v>
      </c>
      <c r="AY215" s="17" t="s">
        <v>122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7" t="s">
        <v>77</v>
      </c>
      <c r="BK215" s="208">
        <f>ROUND(I215*H215,2)</f>
        <v>0</v>
      </c>
      <c r="BL215" s="17" t="s">
        <v>121</v>
      </c>
      <c r="BM215" s="207" t="s">
        <v>605</v>
      </c>
    </row>
    <row r="216" s="2" customFormat="1">
      <c r="A216" s="38"/>
      <c r="B216" s="39"/>
      <c r="C216" s="40"/>
      <c r="D216" s="209" t="s">
        <v>128</v>
      </c>
      <c r="E216" s="40"/>
      <c r="F216" s="210" t="s">
        <v>606</v>
      </c>
      <c r="G216" s="40"/>
      <c r="H216" s="40"/>
      <c r="I216" s="211"/>
      <c r="J216" s="40"/>
      <c r="K216" s="40"/>
      <c r="L216" s="44"/>
      <c r="M216" s="212"/>
      <c r="N216" s="213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128</v>
      </c>
      <c r="AU216" s="17" t="s">
        <v>79</v>
      </c>
    </row>
    <row r="217" s="13" customFormat="1">
      <c r="A217" s="13"/>
      <c r="B217" s="226"/>
      <c r="C217" s="227"/>
      <c r="D217" s="209" t="s">
        <v>241</v>
      </c>
      <c r="E217" s="228" t="s">
        <v>19</v>
      </c>
      <c r="F217" s="229" t="s">
        <v>607</v>
      </c>
      <c r="G217" s="227"/>
      <c r="H217" s="230">
        <v>8.0850000000000009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241</v>
      </c>
      <c r="AU217" s="236" t="s">
        <v>79</v>
      </c>
      <c r="AV217" s="13" t="s">
        <v>79</v>
      </c>
      <c r="AW217" s="13" t="s">
        <v>31</v>
      </c>
      <c r="AX217" s="13" t="s">
        <v>77</v>
      </c>
      <c r="AY217" s="236" t="s">
        <v>122</v>
      </c>
    </row>
    <row r="218" s="2" customFormat="1" ht="16.5" customHeight="1">
      <c r="A218" s="38"/>
      <c r="B218" s="39"/>
      <c r="C218" s="196" t="s">
        <v>400</v>
      </c>
      <c r="D218" s="196" t="s">
        <v>123</v>
      </c>
      <c r="E218" s="197" t="s">
        <v>608</v>
      </c>
      <c r="F218" s="198" t="s">
        <v>609</v>
      </c>
      <c r="G218" s="199" t="s">
        <v>238</v>
      </c>
      <c r="H218" s="200">
        <v>32.340000000000003</v>
      </c>
      <c r="I218" s="201"/>
      <c r="J218" s="202">
        <f>ROUND(I218*H218,2)</f>
        <v>0</v>
      </c>
      <c r="K218" s="198" t="s">
        <v>214</v>
      </c>
      <c r="L218" s="44"/>
      <c r="M218" s="203" t="s">
        <v>19</v>
      </c>
      <c r="N218" s="204" t="s">
        <v>40</v>
      </c>
      <c r="O218" s="84"/>
      <c r="P218" s="205">
        <f>O218*H218</f>
        <v>0</v>
      </c>
      <c r="Q218" s="205">
        <v>2.0019999999999998</v>
      </c>
      <c r="R218" s="205">
        <f>Q218*H218</f>
        <v>64.744680000000002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121</v>
      </c>
      <c r="AT218" s="207" t="s">
        <v>123</v>
      </c>
      <c r="AU218" s="207" t="s">
        <v>79</v>
      </c>
      <c r="AY218" s="17" t="s">
        <v>122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77</v>
      </c>
      <c r="BK218" s="208">
        <f>ROUND(I218*H218,2)</f>
        <v>0</v>
      </c>
      <c r="BL218" s="17" t="s">
        <v>121</v>
      </c>
      <c r="BM218" s="207" t="s">
        <v>610</v>
      </c>
    </row>
    <row r="219" s="2" customFormat="1">
      <c r="A219" s="38"/>
      <c r="B219" s="39"/>
      <c r="C219" s="40"/>
      <c r="D219" s="209" t="s">
        <v>128</v>
      </c>
      <c r="E219" s="40"/>
      <c r="F219" s="210" t="s">
        <v>611</v>
      </c>
      <c r="G219" s="40"/>
      <c r="H219" s="40"/>
      <c r="I219" s="211"/>
      <c r="J219" s="40"/>
      <c r="K219" s="40"/>
      <c r="L219" s="44"/>
      <c r="M219" s="212"/>
      <c r="N219" s="213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79</v>
      </c>
    </row>
    <row r="220" s="13" customFormat="1">
      <c r="A220" s="13"/>
      <c r="B220" s="226"/>
      <c r="C220" s="227"/>
      <c r="D220" s="209" t="s">
        <v>241</v>
      </c>
      <c r="E220" s="228" t="s">
        <v>19</v>
      </c>
      <c r="F220" s="229" t="s">
        <v>612</v>
      </c>
      <c r="G220" s="227"/>
      <c r="H220" s="230">
        <v>32.340000000000003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241</v>
      </c>
      <c r="AU220" s="236" t="s">
        <v>79</v>
      </c>
      <c r="AV220" s="13" t="s">
        <v>79</v>
      </c>
      <c r="AW220" s="13" t="s">
        <v>31</v>
      </c>
      <c r="AX220" s="13" t="s">
        <v>77</v>
      </c>
      <c r="AY220" s="236" t="s">
        <v>122</v>
      </c>
    </row>
    <row r="221" s="2" customFormat="1" ht="16.5" customHeight="1">
      <c r="A221" s="38"/>
      <c r="B221" s="39"/>
      <c r="C221" s="196" t="s">
        <v>407</v>
      </c>
      <c r="D221" s="196" t="s">
        <v>123</v>
      </c>
      <c r="E221" s="197" t="s">
        <v>613</v>
      </c>
      <c r="F221" s="198" t="s">
        <v>614</v>
      </c>
      <c r="G221" s="199" t="s">
        <v>233</v>
      </c>
      <c r="H221" s="200">
        <v>53.899999999999999</v>
      </c>
      <c r="I221" s="201"/>
      <c r="J221" s="202">
        <f>ROUND(I221*H221,2)</f>
        <v>0</v>
      </c>
      <c r="K221" s="198" t="s">
        <v>214</v>
      </c>
      <c r="L221" s="44"/>
      <c r="M221" s="203" t="s">
        <v>19</v>
      </c>
      <c r="N221" s="204" t="s">
        <v>40</v>
      </c>
      <c r="O221" s="84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121</v>
      </c>
      <c r="AT221" s="207" t="s">
        <v>123</v>
      </c>
      <c r="AU221" s="207" t="s">
        <v>79</v>
      </c>
      <c r="AY221" s="17" t="s">
        <v>122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77</v>
      </c>
      <c r="BK221" s="208">
        <f>ROUND(I221*H221,2)</f>
        <v>0</v>
      </c>
      <c r="BL221" s="17" t="s">
        <v>121</v>
      </c>
      <c r="BM221" s="207" t="s">
        <v>615</v>
      </c>
    </row>
    <row r="222" s="2" customFormat="1">
      <c r="A222" s="38"/>
      <c r="B222" s="39"/>
      <c r="C222" s="40"/>
      <c r="D222" s="209" t="s">
        <v>128</v>
      </c>
      <c r="E222" s="40"/>
      <c r="F222" s="210" t="s">
        <v>616</v>
      </c>
      <c r="G222" s="40"/>
      <c r="H222" s="40"/>
      <c r="I222" s="211"/>
      <c r="J222" s="40"/>
      <c r="K222" s="40"/>
      <c r="L222" s="44"/>
      <c r="M222" s="212"/>
      <c r="N222" s="21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79</v>
      </c>
    </row>
    <row r="223" s="13" customFormat="1">
      <c r="A223" s="13"/>
      <c r="B223" s="226"/>
      <c r="C223" s="227"/>
      <c r="D223" s="209" t="s">
        <v>241</v>
      </c>
      <c r="E223" s="228" t="s">
        <v>19</v>
      </c>
      <c r="F223" s="229" t="s">
        <v>617</v>
      </c>
      <c r="G223" s="227"/>
      <c r="H223" s="230">
        <v>53.899999999999999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241</v>
      </c>
      <c r="AU223" s="236" t="s">
        <v>79</v>
      </c>
      <c r="AV223" s="13" t="s">
        <v>79</v>
      </c>
      <c r="AW223" s="13" t="s">
        <v>31</v>
      </c>
      <c r="AX223" s="13" t="s">
        <v>77</v>
      </c>
      <c r="AY223" s="236" t="s">
        <v>122</v>
      </c>
    </row>
    <row r="224" s="2" customFormat="1" ht="16.5" customHeight="1">
      <c r="A224" s="38"/>
      <c r="B224" s="39"/>
      <c r="C224" s="196" t="s">
        <v>618</v>
      </c>
      <c r="D224" s="196" t="s">
        <v>123</v>
      </c>
      <c r="E224" s="197" t="s">
        <v>619</v>
      </c>
      <c r="F224" s="198" t="s">
        <v>620</v>
      </c>
      <c r="G224" s="199" t="s">
        <v>233</v>
      </c>
      <c r="H224" s="200">
        <v>20.199999999999999</v>
      </c>
      <c r="I224" s="201"/>
      <c r="J224" s="202">
        <f>ROUND(I224*H224,2)</f>
        <v>0</v>
      </c>
      <c r="K224" s="198" t="s">
        <v>214</v>
      </c>
      <c r="L224" s="44"/>
      <c r="M224" s="203" t="s">
        <v>19</v>
      </c>
      <c r="N224" s="204" t="s">
        <v>40</v>
      </c>
      <c r="O224" s="84"/>
      <c r="P224" s="205">
        <f>O224*H224</f>
        <v>0</v>
      </c>
      <c r="Q224" s="205">
        <v>0.74326999999999999</v>
      </c>
      <c r="R224" s="205">
        <f>Q224*H224</f>
        <v>15.014054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121</v>
      </c>
      <c r="AT224" s="207" t="s">
        <v>123</v>
      </c>
      <c r="AU224" s="207" t="s">
        <v>79</v>
      </c>
      <c r="AY224" s="17" t="s">
        <v>122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77</v>
      </c>
      <c r="BK224" s="208">
        <f>ROUND(I224*H224,2)</f>
        <v>0</v>
      </c>
      <c r="BL224" s="17" t="s">
        <v>121</v>
      </c>
      <c r="BM224" s="207" t="s">
        <v>621</v>
      </c>
    </row>
    <row r="225" s="2" customFormat="1">
      <c r="A225" s="38"/>
      <c r="B225" s="39"/>
      <c r="C225" s="40"/>
      <c r="D225" s="209" t="s">
        <v>128</v>
      </c>
      <c r="E225" s="40"/>
      <c r="F225" s="210" t="s">
        <v>622</v>
      </c>
      <c r="G225" s="40"/>
      <c r="H225" s="40"/>
      <c r="I225" s="211"/>
      <c r="J225" s="40"/>
      <c r="K225" s="40"/>
      <c r="L225" s="44"/>
      <c r="M225" s="212"/>
      <c r="N225" s="213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79</v>
      </c>
    </row>
    <row r="226" s="13" customFormat="1">
      <c r="A226" s="13"/>
      <c r="B226" s="226"/>
      <c r="C226" s="227"/>
      <c r="D226" s="209" t="s">
        <v>241</v>
      </c>
      <c r="E226" s="228" t="s">
        <v>19</v>
      </c>
      <c r="F226" s="229" t="s">
        <v>596</v>
      </c>
      <c r="G226" s="227"/>
      <c r="H226" s="230">
        <v>8.1999999999999993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241</v>
      </c>
      <c r="AU226" s="236" t="s">
        <v>79</v>
      </c>
      <c r="AV226" s="13" t="s">
        <v>79</v>
      </c>
      <c r="AW226" s="13" t="s">
        <v>31</v>
      </c>
      <c r="AX226" s="13" t="s">
        <v>69</v>
      </c>
      <c r="AY226" s="236" t="s">
        <v>122</v>
      </c>
    </row>
    <row r="227" s="13" customFormat="1">
      <c r="A227" s="13"/>
      <c r="B227" s="226"/>
      <c r="C227" s="227"/>
      <c r="D227" s="209" t="s">
        <v>241</v>
      </c>
      <c r="E227" s="228" t="s">
        <v>19</v>
      </c>
      <c r="F227" s="229" t="s">
        <v>597</v>
      </c>
      <c r="G227" s="227"/>
      <c r="H227" s="230">
        <v>12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241</v>
      </c>
      <c r="AU227" s="236" t="s">
        <v>79</v>
      </c>
      <c r="AV227" s="13" t="s">
        <v>79</v>
      </c>
      <c r="AW227" s="13" t="s">
        <v>31</v>
      </c>
      <c r="AX227" s="13" t="s">
        <v>69</v>
      </c>
      <c r="AY227" s="236" t="s">
        <v>122</v>
      </c>
    </row>
    <row r="228" s="14" customFormat="1">
      <c r="A228" s="14"/>
      <c r="B228" s="237"/>
      <c r="C228" s="238"/>
      <c r="D228" s="209" t="s">
        <v>241</v>
      </c>
      <c r="E228" s="239" t="s">
        <v>19</v>
      </c>
      <c r="F228" s="240" t="s">
        <v>243</v>
      </c>
      <c r="G228" s="238"/>
      <c r="H228" s="241">
        <v>20.199999999999999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241</v>
      </c>
      <c r="AU228" s="247" t="s">
        <v>79</v>
      </c>
      <c r="AV228" s="14" t="s">
        <v>121</v>
      </c>
      <c r="AW228" s="14" t="s">
        <v>31</v>
      </c>
      <c r="AX228" s="14" t="s">
        <v>77</v>
      </c>
      <c r="AY228" s="247" t="s">
        <v>122</v>
      </c>
    </row>
    <row r="229" s="11" customFormat="1" ht="22.8" customHeight="1">
      <c r="A229" s="11"/>
      <c r="B229" s="182"/>
      <c r="C229" s="183"/>
      <c r="D229" s="184" t="s">
        <v>68</v>
      </c>
      <c r="E229" s="224" t="s">
        <v>152</v>
      </c>
      <c r="F229" s="224" t="s">
        <v>389</v>
      </c>
      <c r="G229" s="183"/>
      <c r="H229" s="183"/>
      <c r="I229" s="186"/>
      <c r="J229" s="225">
        <f>BK229</f>
        <v>0</v>
      </c>
      <c r="K229" s="183"/>
      <c r="L229" s="188"/>
      <c r="M229" s="189"/>
      <c r="N229" s="190"/>
      <c r="O229" s="190"/>
      <c r="P229" s="191">
        <f>SUM(P230:P259)</f>
        <v>0</v>
      </c>
      <c r="Q229" s="190"/>
      <c r="R229" s="191">
        <f>SUM(R230:R259)</f>
        <v>35.256948399999999</v>
      </c>
      <c r="S229" s="190"/>
      <c r="T229" s="192">
        <f>SUM(T230:T259)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193" t="s">
        <v>77</v>
      </c>
      <c r="AT229" s="194" t="s">
        <v>68</v>
      </c>
      <c r="AU229" s="194" t="s">
        <v>77</v>
      </c>
      <c r="AY229" s="193" t="s">
        <v>122</v>
      </c>
      <c r="BK229" s="195">
        <f>SUM(BK230:BK259)</f>
        <v>0</v>
      </c>
    </row>
    <row r="230" s="2" customFormat="1" ht="16.5" customHeight="1">
      <c r="A230" s="38"/>
      <c r="B230" s="39"/>
      <c r="C230" s="196" t="s">
        <v>623</v>
      </c>
      <c r="D230" s="196" t="s">
        <v>123</v>
      </c>
      <c r="E230" s="197" t="s">
        <v>624</v>
      </c>
      <c r="F230" s="198" t="s">
        <v>625</v>
      </c>
      <c r="G230" s="199" t="s">
        <v>213</v>
      </c>
      <c r="H230" s="200">
        <v>1</v>
      </c>
      <c r="I230" s="201"/>
      <c r="J230" s="202">
        <f>ROUND(I230*H230,2)</f>
        <v>0</v>
      </c>
      <c r="K230" s="198" t="s">
        <v>214</v>
      </c>
      <c r="L230" s="44"/>
      <c r="M230" s="203" t="s">
        <v>19</v>
      </c>
      <c r="N230" s="204" t="s">
        <v>40</v>
      </c>
      <c r="O230" s="84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7" t="s">
        <v>121</v>
      </c>
      <c r="AT230" s="207" t="s">
        <v>123</v>
      </c>
      <c r="AU230" s="207" t="s">
        <v>79</v>
      </c>
      <c r="AY230" s="17" t="s">
        <v>122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77</v>
      </c>
      <c r="BK230" s="208">
        <f>ROUND(I230*H230,2)</f>
        <v>0</v>
      </c>
      <c r="BL230" s="17" t="s">
        <v>121</v>
      </c>
      <c r="BM230" s="207" t="s">
        <v>626</v>
      </c>
    </row>
    <row r="231" s="2" customFormat="1">
      <c r="A231" s="38"/>
      <c r="B231" s="39"/>
      <c r="C231" s="40"/>
      <c r="D231" s="209" t="s">
        <v>128</v>
      </c>
      <c r="E231" s="40"/>
      <c r="F231" s="210" t="s">
        <v>627</v>
      </c>
      <c r="G231" s="40"/>
      <c r="H231" s="40"/>
      <c r="I231" s="211"/>
      <c r="J231" s="40"/>
      <c r="K231" s="40"/>
      <c r="L231" s="44"/>
      <c r="M231" s="212"/>
      <c r="N231" s="21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79</v>
      </c>
    </row>
    <row r="232" s="13" customFormat="1">
      <c r="A232" s="13"/>
      <c r="B232" s="226"/>
      <c r="C232" s="227"/>
      <c r="D232" s="209" t="s">
        <v>241</v>
      </c>
      <c r="E232" s="228" t="s">
        <v>19</v>
      </c>
      <c r="F232" s="229" t="s">
        <v>77</v>
      </c>
      <c r="G232" s="227"/>
      <c r="H232" s="230">
        <v>1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241</v>
      </c>
      <c r="AU232" s="236" t="s">
        <v>79</v>
      </c>
      <c r="AV232" s="13" t="s">
        <v>79</v>
      </c>
      <c r="AW232" s="13" t="s">
        <v>31</v>
      </c>
      <c r="AX232" s="13" t="s">
        <v>77</v>
      </c>
      <c r="AY232" s="236" t="s">
        <v>122</v>
      </c>
    </row>
    <row r="233" s="2" customFormat="1" ht="16.5" customHeight="1">
      <c r="A233" s="38"/>
      <c r="B233" s="39"/>
      <c r="C233" s="196" t="s">
        <v>628</v>
      </c>
      <c r="D233" s="196" t="s">
        <v>123</v>
      </c>
      <c r="E233" s="197" t="s">
        <v>629</v>
      </c>
      <c r="F233" s="198" t="s">
        <v>630</v>
      </c>
      <c r="G233" s="199" t="s">
        <v>393</v>
      </c>
      <c r="H233" s="200">
        <v>18.5</v>
      </c>
      <c r="I233" s="201"/>
      <c r="J233" s="202">
        <f>ROUND(I233*H233,2)</f>
        <v>0</v>
      </c>
      <c r="K233" s="198" t="s">
        <v>214</v>
      </c>
      <c r="L233" s="44"/>
      <c r="M233" s="203" t="s">
        <v>19</v>
      </c>
      <c r="N233" s="204" t="s">
        <v>40</v>
      </c>
      <c r="O233" s="84"/>
      <c r="P233" s="205">
        <f>O233*H233</f>
        <v>0</v>
      </c>
      <c r="Q233" s="205">
        <v>2.0000000000000002E-05</v>
      </c>
      <c r="R233" s="205">
        <f>Q233*H233</f>
        <v>0.00037000000000000005</v>
      </c>
      <c r="S233" s="205">
        <v>0</v>
      </c>
      <c r="T233" s="20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7" t="s">
        <v>121</v>
      </c>
      <c r="AT233" s="207" t="s">
        <v>123</v>
      </c>
      <c r="AU233" s="207" t="s">
        <v>79</v>
      </c>
      <c r="AY233" s="17" t="s">
        <v>122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7" t="s">
        <v>77</v>
      </c>
      <c r="BK233" s="208">
        <f>ROUND(I233*H233,2)</f>
        <v>0</v>
      </c>
      <c r="BL233" s="17" t="s">
        <v>121</v>
      </c>
      <c r="BM233" s="207" t="s">
        <v>631</v>
      </c>
    </row>
    <row r="234" s="2" customFormat="1">
      <c r="A234" s="38"/>
      <c r="B234" s="39"/>
      <c r="C234" s="40"/>
      <c r="D234" s="209" t="s">
        <v>128</v>
      </c>
      <c r="E234" s="40"/>
      <c r="F234" s="210" t="s">
        <v>632</v>
      </c>
      <c r="G234" s="40"/>
      <c r="H234" s="40"/>
      <c r="I234" s="211"/>
      <c r="J234" s="40"/>
      <c r="K234" s="40"/>
      <c r="L234" s="44"/>
      <c r="M234" s="212"/>
      <c r="N234" s="213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128</v>
      </c>
      <c r="AU234" s="17" t="s">
        <v>79</v>
      </c>
    </row>
    <row r="235" s="13" customFormat="1">
      <c r="A235" s="13"/>
      <c r="B235" s="226"/>
      <c r="C235" s="227"/>
      <c r="D235" s="209" t="s">
        <v>241</v>
      </c>
      <c r="E235" s="228" t="s">
        <v>19</v>
      </c>
      <c r="F235" s="229" t="s">
        <v>633</v>
      </c>
      <c r="G235" s="227"/>
      <c r="H235" s="230">
        <v>18.5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241</v>
      </c>
      <c r="AU235" s="236" t="s">
        <v>79</v>
      </c>
      <c r="AV235" s="13" t="s">
        <v>79</v>
      </c>
      <c r="AW235" s="13" t="s">
        <v>31</v>
      </c>
      <c r="AX235" s="13" t="s">
        <v>77</v>
      </c>
      <c r="AY235" s="236" t="s">
        <v>122</v>
      </c>
    </row>
    <row r="236" s="2" customFormat="1" ht="16.5" customHeight="1">
      <c r="A236" s="38"/>
      <c r="B236" s="39"/>
      <c r="C236" s="248" t="s">
        <v>634</v>
      </c>
      <c r="D236" s="248" t="s">
        <v>316</v>
      </c>
      <c r="E236" s="249" t="s">
        <v>635</v>
      </c>
      <c r="F236" s="250" t="s">
        <v>636</v>
      </c>
      <c r="G236" s="251" t="s">
        <v>393</v>
      </c>
      <c r="H236" s="252">
        <v>20.221</v>
      </c>
      <c r="I236" s="253"/>
      <c r="J236" s="254">
        <f>ROUND(I236*H236,2)</f>
        <v>0</v>
      </c>
      <c r="K236" s="250" t="s">
        <v>214</v>
      </c>
      <c r="L236" s="255"/>
      <c r="M236" s="256" t="s">
        <v>19</v>
      </c>
      <c r="N236" s="257" t="s">
        <v>40</v>
      </c>
      <c r="O236" s="84"/>
      <c r="P236" s="205">
        <f>O236*H236</f>
        <v>0</v>
      </c>
      <c r="Q236" s="205">
        <v>1.7243999999999999</v>
      </c>
      <c r="R236" s="205">
        <f>Q236*H236</f>
        <v>34.8690924</v>
      </c>
      <c r="S236" s="205">
        <v>0</v>
      </c>
      <c r="T236" s="20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7" t="s">
        <v>152</v>
      </c>
      <c r="AT236" s="207" t="s">
        <v>316</v>
      </c>
      <c r="AU236" s="207" t="s">
        <v>79</v>
      </c>
      <c r="AY236" s="17" t="s">
        <v>122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7" t="s">
        <v>77</v>
      </c>
      <c r="BK236" s="208">
        <f>ROUND(I236*H236,2)</f>
        <v>0</v>
      </c>
      <c r="BL236" s="17" t="s">
        <v>121</v>
      </c>
      <c r="BM236" s="207" t="s">
        <v>637</v>
      </c>
    </row>
    <row r="237" s="2" customFormat="1">
      <c r="A237" s="38"/>
      <c r="B237" s="39"/>
      <c r="C237" s="40"/>
      <c r="D237" s="209" t="s">
        <v>128</v>
      </c>
      <c r="E237" s="40"/>
      <c r="F237" s="210" t="s">
        <v>636</v>
      </c>
      <c r="G237" s="40"/>
      <c r="H237" s="40"/>
      <c r="I237" s="211"/>
      <c r="J237" s="40"/>
      <c r="K237" s="40"/>
      <c r="L237" s="44"/>
      <c r="M237" s="212"/>
      <c r="N237" s="213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128</v>
      </c>
      <c r="AU237" s="17" t="s">
        <v>79</v>
      </c>
    </row>
    <row r="238" s="13" customFormat="1">
      <c r="A238" s="13"/>
      <c r="B238" s="226"/>
      <c r="C238" s="227"/>
      <c r="D238" s="209" t="s">
        <v>241</v>
      </c>
      <c r="E238" s="228" t="s">
        <v>19</v>
      </c>
      <c r="F238" s="229" t="s">
        <v>638</v>
      </c>
      <c r="G238" s="227"/>
      <c r="H238" s="230">
        <v>20.221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241</v>
      </c>
      <c r="AU238" s="236" t="s">
        <v>79</v>
      </c>
      <c r="AV238" s="13" t="s">
        <v>79</v>
      </c>
      <c r="AW238" s="13" t="s">
        <v>31</v>
      </c>
      <c r="AX238" s="13" t="s">
        <v>77</v>
      </c>
      <c r="AY238" s="236" t="s">
        <v>122</v>
      </c>
    </row>
    <row r="239" s="2" customFormat="1" ht="16.5" customHeight="1">
      <c r="A239" s="38"/>
      <c r="B239" s="39"/>
      <c r="C239" s="248" t="s">
        <v>639</v>
      </c>
      <c r="D239" s="248" t="s">
        <v>316</v>
      </c>
      <c r="E239" s="249" t="s">
        <v>640</v>
      </c>
      <c r="F239" s="250" t="s">
        <v>641</v>
      </c>
      <c r="G239" s="251" t="s">
        <v>213</v>
      </c>
      <c r="H239" s="252">
        <v>18</v>
      </c>
      <c r="I239" s="253"/>
      <c r="J239" s="254">
        <f>ROUND(I239*H239,2)</f>
        <v>0</v>
      </c>
      <c r="K239" s="250" t="s">
        <v>214</v>
      </c>
      <c r="L239" s="255"/>
      <c r="M239" s="256" t="s">
        <v>19</v>
      </c>
      <c r="N239" s="257" t="s">
        <v>40</v>
      </c>
      <c r="O239" s="84"/>
      <c r="P239" s="205">
        <f>O239*H239</f>
        <v>0</v>
      </c>
      <c r="Q239" s="205">
        <v>0.0012800000000000001</v>
      </c>
      <c r="R239" s="205">
        <f>Q239*H239</f>
        <v>0.023040000000000001</v>
      </c>
      <c r="S239" s="205">
        <v>0</v>
      </c>
      <c r="T239" s="20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7" t="s">
        <v>152</v>
      </c>
      <c r="AT239" s="207" t="s">
        <v>316</v>
      </c>
      <c r="AU239" s="207" t="s">
        <v>79</v>
      </c>
      <c r="AY239" s="17" t="s">
        <v>122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77</v>
      </c>
      <c r="BK239" s="208">
        <f>ROUND(I239*H239,2)</f>
        <v>0</v>
      </c>
      <c r="BL239" s="17" t="s">
        <v>121</v>
      </c>
      <c r="BM239" s="207" t="s">
        <v>642</v>
      </c>
    </row>
    <row r="240" s="2" customFormat="1">
      <c r="A240" s="38"/>
      <c r="B240" s="39"/>
      <c r="C240" s="40"/>
      <c r="D240" s="209" t="s">
        <v>128</v>
      </c>
      <c r="E240" s="40"/>
      <c r="F240" s="210" t="s">
        <v>641</v>
      </c>
      <c r="G240" s="40"/>
      <c r="H240" s="40"/>
      <c r="I240" s="211"/>
      <c r="J240" s="40"/>
      <c r="K240" s="40"/>
      <c r="L240" s="44"/>
      <c r="M240" s="212"/>
      <c r="N240" s="213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128</v>
      </c>
      <c r="AU240" s="17" t="s">
        <v>79</v>
      </c>
    </row>
    <row r="241" s="13" customFormat="1">
      <c r="A241" s="13"/>
      <c r="B241" s="226"/>
      <c r="C241" s="227"/>
      <c r="D241" s="209" t="s">
        <v>241</v>
      </c>
      <c r="E241" s="228" t="s">
        <v>19</v>
      </c>
      <c r="F241" s="229" t="s">
        <v>301</v>
      </c>
      <c r="G241" s="227"/>
      <c r="H241" s="230">
        <v>18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241</v>
      </c>
      <c r="AU241" s="236" t="s">
        <v>79</v>
      </c>
      <c r="AV241" s="13" t="s">
        <v>79</v>
      </c>
      <c r="AW241" s="13" t="s">
        <v>31</v>
      </c>
      <c r="AX241" s="13" t="s">
        <v>77</v>
      </c>
      <c r="AY241" s="236" t="s">
        <v>122</v>
      </c>
    </row>
    <row r="242" s="2" customFormat="1" ht="16.5" customHeight="1">
      <c r="A242" s="38"/>
      <c r="B242" s="39"/>
      <c r="C242" s="248" t="s">
        <v>643</v>
      </c>
      <c r="D242" s="248" t="s">
        <v>316</v>
      </c>
      <c r="E242" s="249" t="s">
        <v>644</v>
      </c>
      <c r="F242" s="250" t="s">
        <v>645</v>
      </c>
      <c r="G242" s="251" t="s">
        <v>213</v>
      </c>
      <c r="H242" s="252">
        <v>18</v>
      </c>
      <c r="I242" s="253"/>
      <c r="J242" s="254">
        <f>ROUND(I242*H242,2)</f>
        <v>0</v>
      </c>
      <c r="K242" s="250" t="s">
        <v>214</v>
      </c>
      <c r="L242" s="255"/>
      <c r="M242" s="256" t="s">
        <v>19</v>
      </c>
      <c r="N242" s="257" t="s">
        <v>40</v>
      </c>
      <c r="O242" s="84"/>
      <c r="P242" s="205">
        <f>O242*H242</f>
        <v>0</v>
      </c>
      <c r="Q242" s="205">
        <v>4.0000000000000003E-05</v>
      </c>
      <c r="R242" s="205">
        <f>Q242*H242</f>
        <v>0.00072000000000000005</v>
      </c>
      <c r="S242" s="205">
        <v>0</v>
      </c>
      <c r="T242" s="20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7" t="s">
        <v>152</v>
      </c>
      <c r="AT242" s="207" t="s">
        <v>316</v>
      </c>
      <c r="AU242" s="207" t="s">
        <v>79</v>
      </c>
      <c r="AY242" s="17" t="s">
        <v>122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7" t="s">
        <v>77</v>
      </c>
      <c r="BK242" s="208">
        <f>ROUND(I242*H242,2)</f>
        <v>0</v>
      </c>
      <c r="BL242" s="17" t="s">
        <v>121</v>
      </c>
      <c r="BM242" s="207" t="s">
        <v>646</v>
      </c>
    </row>
    <row r="243" s="2" customFormat="1">
      <c r="A243" s="38"/>
      <c r="B243" s="39"/>
      <c r="C243" s="40"/>
      <c r="D243" s="209" t="s">
        <v>128</v>
      </c>
      <c r="E243" s="40"/>
      <c r="F243" s="210" t="s">
        <v>645</v>
      </c>
      <c r="G243" s="40"/>
      <c r="H243" s="40"/>
      <c r="I243" s="211"/>
      <c r="J243" s="40"/>
      <c r="K243" s="40"/>
      <c r="L243" s="44"/>
      <c r="M243" s="212"/>
      <c r="N243" s="213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128</v>
      </c>
      <c r="AU243" s="17" t="s">
        <v>79</v>
      </c>
    </row>
    <row r="244" s="13" customFormat="1">
      <c r="A244" s="13"/>
      <c r="B244" s="226"/>
      <c r="C244" s="227"/>
      <c r="D244" s="209" t="s">
        <v>241</v>
      </c>
      <c r="E244" s="228" t="s">
        <v>19</v>
      </c>
      <c r="F244" s="229" t="s">
        <v>301</v>
      </c>
      <c r="G244" s="227"/>
      <c r="H244" s="230">
        <v>18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241</v>
      </c>
      <c r="AU244" s="236" t="s">
        <v>79</v>
      </c>
      <c r="AV244" s="13" t="s">
        <v>79</v>
      </c>
      <c r="AW244" s="13" t="s">
        <v>31</v>
      </c>
      <c r="AX244" s="13" t="s">
        <v>77</v>
      </c>
      <c r="AY244" s="236" t="s">
        <v>122</v>
      </c>
    </row>
    <row r="245" s="2" customFormat="1" ht="16.5" customHeight="1">
      <c r="A245" s="38"/>
      <c r="B245" s="39"/>
      <c r="C245" s="248" t="s">
        <v>647</v>
      </c>
      <c r="D245" s="248" t="s">
        <v>316</v>
      </c>
      <c r="E245" s="249" t="s">
        <v>648</v>
      </c>
      <c r="F245" s="250" t="s">
        <v>649</v>
      </c>
      <c r="G245" s="251" t="s">
        <v>213</v>
      </c>
      <c r="H245" s="252">
        <v>18</v>
      </c>
      <c r="I245" s="253"/>
      <c r="J245" s="254">
        <f>ROUND(I245*H245,2)</f>
        <v>0</v>
      </c>
      <c r="K245" s="250" t="s">
        <v>214</v>
      </c>
      <c r="L245" s="255"/>
      <c r="M245" s="256" t="s">
        <v>19</v>
      </c>
      <c r="N245" s="257" t="s">
        <v>40</v>
      </c>
      <c r="O245" s="84"/>
      <c r="P245" s="205">
        <f>O245*H245</f>
        <v>0</v>
      </c>
      <c r="Q245" s="205">
        <v>4.0000000000000003E-05</v>
      </c>
      <c r="R245" s="205">
        <f>Q245*H245</f>
        <v>0.00072000000000000005</v>
      </c>
      <c r="S245" s="205">
        <v>0</v>
      </c>
      <c r="T245" s="20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7" t="s">
        <v>152</v>
      </c>
      <c r="AT245" s="207" t="s">
        <v>316</v>
      </c>
      <c r="AU245" s="207" t="s">
        <v>79</v>
      </c>
      <c r="AY245" s="17" t="s">
        <v>122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77</v>
      </c>
      <c r="BK245" s="208">
        <f>ROUND(I245*H245,2)</f>
        <v>0</v>
      </c>
      <c r="BL245" s="17" t="s">
        <v>121</v>
      </c>
      <c r="BM245" s="207" t="s">
        <v>650</v>
      </c>
    </row>
    <row r="246" s="2" customFormat="1">
      <c r="A246" s="38"/>
      <c r="B246" s="39"/>
      <c r="C246" s="40"/>
      <c r="D246" s="209" t="s">
        <v>128</v>
      </c>
      <c r="E246" s="40"/>
      <c r="F246" s="210" t="s">
        <v>649</v>
      </c>
      <c r="G246" s="40"/>
      <c r="H246" s="40"/>
      <c r="I246" s="211"/>
      <c r="J246" s="40"/>
      <c r="K246" s="40"/>
      <c r="L246" s="44"/>
      <c r="M246" s="212"/>
      <c r="N246" s="213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128</v>
      </c>
      <c r="AU246" s="17" t="s">
        <v>79</v>
      </c>
    </row>
    <row r="247" s="13" customFormat="1">
      <c r="A247" s="13"/>
      <c r="B247" s="226"/>
      <c r="C247" s="227"/>
      <c r="D247" s="209" t="s">
        <v>241</v>
      </c>
      <c r="E247" s="228" t="s">
        <v>19</v>
      </c>
      <c r="F247" s="229" t="s">
        <v>301</v>
      </c>
      <c r="G247" s="227"/>
      <c r="H247" s="230">
        <v>18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241</v>
      </c>
      <c r="AU247" s="236" t="s">
        <v>79</v>
      </c>
      <c r="AV247" s="13" t="s">
        <v>79</v>
      </c>
      <c r="AW247" s="13" t="s">
        <v>31</v>
      </c>
      <c r="AX247" s="13" t="s">
        <v>77</v>
      </c>
      <c r="AY247" s="236" t="s">
        <v>122</v>
      </c>
    </row>
    <row r="248" s="2" customFormat="1" ht="16.5" customHeight="1">
      <c r="A248" s="38"/>
      <c r="B248" s="39"/>
      <c r="C248" s="196" t="s">
        <v>651</v>
      </c>
      <c r="D248" s="196" t="s">
        <v>123</v>
      </c>
      <c r="E248" s="197" t="s">
        <v>652</v>
      </c>
      <c r="F248" s="198" t="s">
        <v>653</v>
      </c>
      <c r="G248" s="199" t="s">
        <v>238</v>
      </c>
      <c r="H248" s="200">
        <v>55.195</v>
      </c>
      <c r="I248" s="201"/>
      <c r="J248" s="202">
        <f>ROUND(I248*H248,2)</f>
        <v>0</v>
      </c>
      <c r="K248" s="198" t="s">
        <v>214</v>
      </c>
      <c r="L248" s="44"/>
      <c r="M248" s="203" t="s">
        <v>19</v>
      </c>
      <c r="N248" s="204" t="s">
        <v>40</v>
      </c>
      <c r="O248" s="84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7" t="s">
        <v>121</v>
      </c>
      <c r="AT248" s="207" t="s">
        <v>123</v>
      </c>
      <c r="AU248" s="207" t="s">
        <v>79</v>
      </c>
      <c r="AY248" s="17" t="s">
        <v>122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7" t="s">
        <v>77</v>
      </c>
      <c r="BK248" s="208">
        <f>ROUND(I248*H248,2)</f>
        <v>0</v>
      </c>
      <c r="BL248" s="17" t="s">
        <v>121</v>
      </c>
      <c r="BM248" s="207" t="s">
        <v>654</v>
      </c>
    </row>
    <row r="249" s="2" customFormat="1">
      <c r="A249" s="38"/>
      <c r="B249" s="39"/>
      <c r="C249" s="40"/>
      <c r="D249" s="209" t="s">
        <v>128</v>
      </c>
      <c r="E249" s="40"/>
      <c r="F249" s="210" t="s">
        <v>655</v>
      </c>
      <c r="G249" s="40"/>
      <c r="H249" s="40"/>
      <c r="I249" s="211"/>
      <c r="J249" s="40"/>
      <c r="K249" s="40"/>
      <c r="L249" s="44"/>
      <c r="M249" s="212"/>
      <c r="N249" s="213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128</v>
      </c>
      <c r="AU249" s="17" t="s">
        <v>79</v>
      </c>
    </row>
    <row r="250" s="13" customFormat="1">
      <c r="A250" s="13"/>
      <c r="B250" s="226"/>
      <c r="C250" s="227"/>
      <c r="D250" s="209" t="s">
        <v>241</v>
      </c>
      <c r="E250" s="228" t="s">
        <v>19</v>
      </c>
      <c r="F250" s="229" t="s">
        <v>656</v>
      </c>
      <c r="G250" s="227"/>
      <c r="H250" s="230">
        <v>52.515000000000001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241</v>
      </c>
      <c r="AU250" s="236" t="s">
        <v>79</v>
      </c>
      <c r="AV250" s="13" t="s">
        <v>79</v>
      </c>
      <c r="AW250" s="13" t="s">
        <v>31</v>
      </c>
      <c r="AX250" s="13" t="s">
        <v>69</v>
      </c>
      <c r="AY250" s="236" t="s">
        <v>122</v>
      </c>
    </row>
    <row r="251" s="13" customFormat="1">
      <c r="A251" s="13"/>
      <c r="B251" s="226"/>
      <c r="C251" s="227"/>
      <c r="D251" s="209" t="s">
        <v>241</v>
      </c>
      <c r="E251" s="228" t="s">
        <v>19</v>
      </c>
      <c r="F251" s="229" t="s">
        <v>657</v>
      </c>
      <c r="G251" s="227"/>
      <c r="H251" s="230">
        <v>2.6800000000000002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241</v>
      </c>
      <c r="AU251" s="236" t="s">
        <v>79</v>
      </c>
      <c r="AV251" s="13" t="s">
        <v>79</v>
      </c>
      <c r="AW251" s="13" t="s">
        <v>31</v>
      </c>
      <c r="AX251" s="13" t="s">
        <v>69</v>
      </c>
      <c r="AY251" s="236" t="s">
        <v>122</v>
      </c>
    </row>
    <row r="252" s="14" customFormat="1">
      <c r="A252" s="14"/>
      <c r="B252" s="237"/>
      <c r="C252" s="238"/>
      <c r="D252" s="209" t="s">
        <v>241</v>
      </c>
      <c r="E252" s="239" t="s">
        <v>19</v>
      </c>
      <c r="F252" s="240" t="s">
        <v>243</v>
      </c>
      <c r="G252" s="238"/>
      <c r="H252" s="241">
        <v>55.195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241</v>
      </c>
      <c r="AU252" s="247" t="s">
        <v>79</v>
      </c>
      <c r="AV252" s="14" t="s">
        <v>121</v>
      </c>
      <c r="AW252" s="14" t="s">
        <v>31</v>
      </c>
      <c r="AX252" s="14" t="s">
        <v>77</v>
      </c>
      <c r="AY252" s="247" t="s">
        <v>122</v>
      </c>
    </row>
    <row r="253" s="2" customFormat="1" ht="16.5" customHeight="1">
      <c r="A253" s="38"/>
      <c r="B253" s="39"/>
      <c r="C253" s="196" t="s">
        <v>658</v>
      </c>
      <c r="D253" s="196" t="s">
        <v>123</v>
      </c>
      <c r="E253" s="197" t="s">
        <v>659</v>
      </c>
      <c r="F253" s="198" t="s">
        <v>660</v>
      </c>
      <c r="G253" s="199" t="s">
        <v>233</v>
      </c>
      <c r="H253" s="200">
        <v>90.299999999999997</v>
      </c>
      <c r="I253" s="201"/>
      <c r="J253" s="202">
        <f>ROUND(I253*H253,2)</f>
        <v>0</v>
      </c>
      <c r="K253" s="198" t="s">
        <v>214</v>
      </c>
      <c r="L253" s="44"/>
      <c r="M253" s="203" t="s">
        <v>19</v>
      </c>
      <c r="N253" s="204" t="s">
        <v>40</v>
      </c>
      <c r="O253" s="84"/>
      <c r="P253" s="205">
        <f>O253*H253</f>
        <v>0</v>
      </c>
      <c r="Q253" s="205">
        <v>0.0040200000000000001</v>
      </c>
      <c r="R253" s="205">
        <f>Q253*H253</f>
        <v>0.363006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121</v>
      </c>
      <c r="AT253" s="207" t="s">
        <v>123</v>
      </c>
      <c r="AU253" s="207" t="s">
        <v>79</v>
      </c>
      <c r="AY253" s="17" t="s">
        <v>122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77</v>
      </c>
      <c r="BK253" s="208">
        <f>ROUND(I253*H253,2)</f>
        <v>0</v>
      </c>
      <c r="BL253" s="17" t="s">
        <v>121</v>
      </c>
      <c r="BM253" s="207" t="s">
        <v>661</v>
      </c>
    </row>
    <row r="254" s="2" customFormat="1">
      <c r="A254" s="38"/>
      <c r="B254" s="39"/>
      <c r="C254" s="40"/>
      <c r="D254" s="209" t="s">
        <v>128</v>
      </c>
      <c r="E254" s="40"/>
      <c r="F254" s="210" t="s">
        <v>662</v>
      </c>
      <c r="G254" s="40"/>
      <c r="H254" s="40"/>
      <c r="I254" s="211"/>
      <c r="J254" s="40"/>
      <c r="K254" s="40"/>
      <c r="L254" s="44"/>
      <c r="M254" s="212"/>
      <c r="N254" s="213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128</v>
      </c>
      <c r="AU254" s="17" t="s">
        <v>79</v>
      </c>
    </row>
    <row r="255" s="13" customFormat="1">
      <c r="A255" s="13"/>
      <c r="B255" s="226"/>
      <c r="C255" s="227"/>
      <c r="D255" s="209" t="s">
        <v>241</v>
      </c>
      <c r="E255" s="228" t="s">
        <v>19</v>
      </c>
      <c r="F255" s="229" t="s">
        <v>663</v>
      </c>
      <c r="G255" s="227"/>
      <c r="H255" s="230">
        <v>78.400000000000006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241</v>
      </c>
      <c r="AU255" s="236" t="s">
        <v>79</v>
      </c>
      <c r="AV255" s="13" t="s">
        <v>79</v>
      </c>
      <c r="AW255" s="13" t="s">
        <v>31</v>
      </c>
      <c r="AX255" s="13" t="s">
        <v>69</v>
      </c>
      <c r="AY255" s="236" t="s">
        <v>122</v>
      </c>
    </row>
    <row r="256" s="13" customFormat="1">
      <c r="A256" s="13"/>
      <c r="B256" s="226"/>
      <c r="C256" s="227"/>
      <c r="D256" s="209" t="s">
        <v>241</v>
      </c>
      <c r="E256" s="228" t="s">
        <v>19</v>
      </c>
      <c r="F256" s="229" t="s">
        <v>664</v>
      </c>
      <c r="G256" s="227"/>
      <c r="H256" s="230">
        <v>11.9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241</v>
      </c>
      <c r="AU256" s="236" t="s">
        <v>79</v>
      </c>
      <c r="AV256" s="13" t="s">
        <v>79</v>
      </c>
      <c r="AW256" s="13" t="s">
        <v>31</v>
      </c>
      <c r="AX256" s="13" t="s">
        <v>69</v>
      </c>
      <c r="AY256" s="236" t="s">
        <v>122</v>
      </c>
    </row>
    <row r="257" s="14" customFormat="1">
      <c r="A257" s="14"/>
      <c r="B257" s="237"/>
      <c r="C257" s="238"/>
      <c r="D257" s="209" t="s">
        <v>241</v>
      </c>
      <c r="E257" s="239" t="s">
        <v>19</v>
      </c>
      <c r="F257" s="240" t="s">
        <v>243</v>
      </c>
      <c r="G257" s="238"/>
      <c r="H257" s="241">
        <v>90.299999999999997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241</v>
      </c>
      <c r="AU257" s="247" t="s">
        <v>79</v>
      </c>
      <c r="AV257" s="14" t="s">
        <v>121</v>
      </c>
      <c r="AW257" s="14" t="s">
        <v>31</v>
      </c>
      <c r="AX257" s="14" t="s">
        <v>77</v>
      </c>
      <c r="AY257" s="247" t="s">
        <v>122</v>
      </c>
    </row>
    <row r="258" s="2" customFormat="1" ht="16.5" customHeight="1">
      <c r="A258" s="38"/>
      <c r="B258" s="39"/>
      <c r="C258" s="196" t="s">
        <v>665</v>
      </c>
      <c r="D258" s="196" t="s">
        <v>123</v>
      </c>
      <c r="E258" s="197" t="s">
        <v>666</v>
      </c>
      <c r="F258" s="198" t="s">
        <v>667</v>
      </c>
      <c r="G258" s="199" t="s">
        <v>213</v>
      </c>
      <c r="H258" s="200">
        <v>2</v>
      </c>
      <c r="I258" s="201"/>
      <c r="J258" s="202">
        <f>ROUND(I258*H258,2)</f>
        <v>0</v>
      </c>
      <c r="K258" s="198" t="s">
        <v>19</v>
      </c>
      <c r="L258" s="44"/>
      <c r="M258" s="203" t="s">
        <v>19</v>
      </c>
      <c r="N258" s="204" t="s">
        <v>40</v>
      </c>
      <c r="O258" s="84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7" t="s">
        <v>121</v>
      </c>
      <c r="AT258" s="207" t="s">
        <v>123</v>
      </c>
      <c r="AU258" s="207" t="s">
        <v>79</v>
      </c>
      <c r="AY258" s="17" t="s">
        <v>122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77</v>
      </c>
      <c r="BK258" s="208">
        <f>ROUND(I258*H258,2)</f>
        <v>0</v>
      </c>
      <c r="BL258" s="17" t="s">
        <v>121</v>
      </c>
      <c r="BM258" s="207" t="s">
        <v>668</v>
      </c>
    </row>
    <row r="259" s="2" customFormat="1">
      <c r="A259" s="38"/>
      <c r="B259" s="39"/>
      <c r="C259" s="40"/>
      <c r="D259" s="209" t="s">
        <v>128</v>
      </c>
      <c r="E259" s="40"/>
      <c r="F259" s="210" t="s">
        <v>669</v>
      </c>
      <c r="G259" s="40"/>
      <c r="H259" s="40"/>
      <c r="I259" s="211"/>
      <c r="J259" s="40"/>
      <c r="K259" s="40"/>
      <c r="L259" s="44"/>
      <c r="M259" s="212"/>
      <c r="N259" s="213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128</v>
      </c>
      <c r="AU259" s="17" t="s">
        <v>79</v>
      </c>
    </row>
    <row r="260" s="11" customFormat="1" ht="22.8" customHeight="1">
      <c r="A260" s="11"/>
      <c r="B260" s="182"/>
      <c r="C260" s="183"/>
      <c r="D260" s="184" t="s">
        <v>68</v>
      </c>
      <c r="E260" s="224" t="s">
        <v>156</v>
      </c>
      <c r="F260" s="224" t="s">
        <v>670</v>
      </c>
      <c r="G260" s="183"/>
      <c r="H260" s="183"/>
      <c r="I260" s="186"/>
      <c r="J260" s="225">
        <f>BK260</f>
        <v>0</v>
      </c>
      <c r="K260" s="183"/>
      <c r="L260" s="188"/>
      <c r="M260" s="189"/>
      <c r="N260" s="190"/>
      <c r="O260" s="190"/>
      <c r="P260" s="191">
        <f>SUM(P261:P287)</f>
        <v>0</v>
      </c>
      <c r="Q260" s="190"/>
      <c r="R260" s="191">
        <f>SUM(R261:R287)</f>
        <v>1.3034809999999999</v>
      </c>
      <c r="S260" s="190"/>
      <c r="T260" s="192">
        <f>SUM(T261:T287)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3" t="s">
        <v>77</v>
      </c>
      <c r="AT260" s="194" t="s">
        <v>68</v>
      </c>
      <c r="AU260" s="194" t="s">
        <v>77</v>
      </c>
      <c r="AY260" s="193" t="s">
        <v>122</v>
      </c>
      <c r="BK260" s="195">
        <f>SUM(BK261:BK287)</f>
        <v>0</v>
      </c>
    </row>
    <row r="261" s="2" customFormat="1" ht="16.5" customHeight="1">
      <c r="A261" s="38"/>
      <c r="B261" s="39"/>
      <c r="C261" s="196" t="s">
        <v>671</v>
      </c>
      <c r="D261" s="196" t="s">
        <v>123</v>
      </c>
      <c r="E261" s="197" t="s">
        <v>672</v>
      </c>
      <c r="F261" s="198" t="s">
        <v>673</v>
      </c>
      <c r="G261" s="199" t="s">
        <v>233</v>
      </c>
      <c r="H261" s="200">
        <v>2.5499999999999998</v>
      </c>
      <c r="I261" s="201"/>
      <c r="J261" s="202">
        <f>ROUND(I261*H261,2)</f>
        <v>0</v>
      </c>
      <c r="K261" s="198" t="s">
        <v>214</v>
      </c>
      <c r="L261" s="44"/>
      <c r="M261" s="203" t="s">
        <v>19</v>
      </c>
      <c r="N261" s="204" t="s">
        <v>40</v>
      </c>
      <c r="O261" s="84"/>
      <c r="P261" s="205">
        <f>O261*H261</f>
        <v>0</v>
      </c>
      <c r="Q261" s="205">
        <v>0.0019499999999999999</v>
      </c>
      <c r="R261" s="205">
        <f>Q261*H261</f>
        <v>0.0049724999999999995</v>
      </c>
      <c r="S261" s="205">
        <v>0</v>
      </c>
      <c r="T261" s="20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7" t="s">
        <v>121</v>
      </c>
      <c r="AT261" s="207" t="s">
        <v>123</v>
      </c>
      <c r="AU261" s="207" t="s">
        <v>79</v>
      </c>
      <c r="AY261" s="17" t="s">
        <v>122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7" t="s">
        <v>77</v>
      </c>
      <c r="BK261" s="208">
        <f>ROUND(I261*H261,2)</f>
        <v>0</v>
      </c>
      <c r="BL261" s="17" t="s">
        <v>121</v>
      </c>
      <c r="BM261" s="207" t="s">
        <v>674</v>
      </c>
    </row>
    <row r="262" s="2" customFormat="1">
      <c r="A262" s="38"/>
      <c r="B262" s="39"/>
      <c r="C262" s="40"/>
      <c r="D262" s="209" t="s">
        <v>128</v>
      </c>
      <c r="E262" s="40"/>
      <c r="F262" s="210" t="s">
        <v>675</v>
      </c>
      <c r="G262" s="40"/>
      <c r="H262" s="40"/>
      <c r="I262" s="211"/>
      <c r="J262" s="40"/>
      <c r="K262" s="40"/>
      <c r="L262" s="44"/>
      <c r="M262" s="212"/>
      <c r="N262" s="21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128</v>
      </c>
      <c r="AU262" s="17" t="s">
        <v>79</v>
      </c>
    </row>
    <row r="263" s="13" customFormat="1">
      <c r="A263" s="13"/>
      <c r="B263" s="226"/>
      <c r="C263" s="227"/>
      <c r="D263" s="209" t="s">
        <v>241</v>
      </c>
      <c r="E263" s="228" t="s">
        <v>19</v>
      </c>
      <c r="F263" s="229" t="s">
        <v>676</v>
      </c>
      <c r="G263" s="227"/>
      <c r="H263" s="230">
        <v>2.5499999999999998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241</v>
      </c>
      <c r="AU263" s="236" t="s">
        <v>79</v>
      </c>
      <c r="AV263" s="13" t="s">
        <v>79</v>
      </c>
      <c r="AW263" s="13" t="s">
        <v>31</v>
      </c>
      <c r="AX263" s="13" t="s">
        <v>77</v>
      </c>
      <c r="AY263" s="236" t="s">
        <v>122</v>
      </c>
    </row>
    <row r="264" s="2" customFormat="1" ht="16.5" customHeight="1">
      <c r="A264" s="38"/>
      <c r="B264" s="39"/>
      <c r="C264" s="196" t="s">
        <v>677</v>
      </c>
      <c r="D264" s="196" t="s">
        <v>123</v>
      </c>
      <c r="E264" s="197" t="s">
        <v>678</v>
      </c>
      <c r="F264" s="198" t="s">
        <v>679</v>
      </c>
      <c r="G264" s="199" t="s">
        <v>393</v>
      </c>
      <c r="H264" s="200">
        <v>1.8500000000000001</v>
      </c>
      <c r="I264" s="201"/>
      <c r="J264" s="202">
        <f>ROUND(I264*H264,2)</f>
        <v>0</v>
      </c>
      <c r="K264" s="198" t="s">
        <v>214</v>
      </c>
      <c r="L264" s="44"/>
      <c r="M264" s="203" t="s">
        <v>19</v>
      </c>
      <c r="N264" s="204" t="s">
        <v>40</v>
      </c>
      <c r="O264" s="84"/>
      <c r="P264" s="205">
        <f>O264*H264</f>
        <v>0</v>
      </c>
      <c r="Q264" s="205">
        <v>0.0235</v>
      </c>
      <c r="R264" s="205">
        <f>Q264*H264</f>
        <v>0.043475</v>
      </c>
      <c r="S264" s="205">
        <v>0</v>
      </c>
      <c r="T264" s="20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7" t="s">
        <v>121</v>
      </c>
      <c r="AT264" s="207" t="s">
        <v>123</v>
      </c>
      <c r="AU264" s="207" t="s">
        <v>79</v>
      </c>
      <c r="AY264" s="17" t="s">
        <v>122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7" t="s">
        <v>77</v>
      </c>
      <c r="BK264" s="208">
        <f>ROUND(I264*H264,2)</f>
        <v>0</v>
      </c>
      <c r="BL264" s="17" t="s">
        <v>121</v>
      </c>
      <c r="BM264" s="207" t="s">
        <v>680</v>
      </c>
    </row>
    <row r="265" s="2" customFormat="1">
      <c r="A265" s="38"/>
      <c r="B265" s="39"/>
      <c r="C265" s="40"/>
      <c r="D265" s="209" t="s">
        <v>128</v>
      </c>
      <c r="E265" s="40"/>
      <c r="F265" s="210" t="s">
        <v>681</v>
      </c>
      <c r="G265" s="40"/>
      <c r="H265" s="40"/>
      <c r="I265" s="211"/>
      <c r="J265" s="40"/>
      <c r="K265" s="40"/>
      <c r="L265" s="44"/>
      <c r="M265" s="212"/>
      <c r="N265" s="213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128</v>
      </c>
      <c r="AU265" s="17" t="s">
        <v>79</v>
      </c>
    </row>
    <row r="266" s="13" customFormat="1">
      <c r="A266" s="13"/>
      <c r="B266" s="226"/>
      <c r="C266" s="227"/>
      <c r="D266" s="209" t="s">
        <v>241</v>
      </c>
      <c r="E266" s="228" t="s">
        <v>19</v>
      </c>
      <c r="F266" s="229" t="s">
        <v>682</v>
      </c>
      <c r="G266" s="227"/>
      <c r="H266" s="230">
        <v>1.8500000000000001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241</v>
      </c>
      <c r="AU266" s="236" t="s">
        <v>79</v>
      </c>
      <c r="AV266" s="13" t="s">
        <v>79</v>
      </c>
      <c r="AW266" s="13" t="s">
        <v>31</v>
      </c>
      <c r="AX266" s="13" t="s">
        <v>77</v>
      </c>
      <c r="AY266" s="236" t="s">
        <v>122</v>
      </c>
    </row>
    <row r="267" s="2" customFormat="1" ht="16.5" customHeight="1">
      <c r="A267" s="38"/>
      <c r="B267" s="39"/>
      <c r="C267" s="196" t="s">
        <v>683</v>
      </c>
      <c r="D267" s="196" t="s">
        <v>123</v>
      </c>
      <c r="E267" s="197" t="s">
        <v>684</v>
      </c>
      <c r="F267" s="198" t="s">
        <v>685</v>
      </c>
      <c r="G267" s="199" t="s">
        <v>393</v>
      </c>
      <c r="H267" s="200">
        <v>4.7999999999999998</v>
      </c>
      <c r="I267" s="201"/>
      <c r="J267" s="202">
        <f>ROUND(I267*H267,2)</f>
        <v>0</v>
      </c>
      <c r="K267" s="198" t="s">
        <v>214</v>
      </c>
      <c r="L267" s="44"/>
      <c r="M267" s="203" t="s">
        <v>19</v>
      </c>
      <c r="N267" s="204" t="s">
        <v>40</v>
      </c>
      <c r="O267" s="84"/>
      <c r="P267" s="205">
        <f>O267*H267</f>
        <v>0</v>
      </c>
      <c r="Q267" s="205">
        <v>0.0235</v>
      </c>
      <c r="R267" s="205">
        <f>Q267*H267</f>
        <v>0.1128</v>
      </c>
      <c r="S267" s="205">
        <v>0</v>
      </c>
      <c r="T267" s="20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7" t="s">
        <v>121</v>
      </c>
      <c r="AT267" s="207" t="s">
        <v>123</v>
      </c>
      <c r="AU267" s="207" t="s">
        <v>79</v>
      </c>
      <c r="AY267" s="17" t="s">
        <v>122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7" t="s">
        <v>77</v>
      </c>
      <c r="BK267" s="208">
        <f>ROUND(I267*H267,2)</f>
        <v>0</v>
      </c>
      <c r="BL267" s="17" t="s">
        <v>121</v>
      </c>
      <c r="BM267" s="207" t="s">
        <v>686</v>
      </c>
    </row>
    <row r="268" s="2" customFormat="1">
      <c r="A268" s="38"/>
      <c r="B268" s="39"/>
      <c r="C268" s="40"/>
      <c r="D268" s="209" t="s">
        <v>128</v>
      </c>
      <c r="E268" s="40"/>
      <c r="F268" s="210" t="s">
        <v>687</v>
      </c>
      <c r="G268" s="40"/>
      <c r="H268" s="40"/>
      <c r="I268" s="211"/>
      <c r="J268" s="40"/>
      <c r="K268" s="40"/>
      <c r="L268" s="44"/>
      <c r="M268" s="212"/>
      <c r="N268" s="213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128</v>
      </c>
      <c r="AU268" s="17" t="s">
        <v>79</v>
      </c>
    </row>
    <row r="269" s="13" customFormat="1">
      <c r="A269" s="13"/>
      <c r="B269" s="226"/>
      <c r="C269" s="227"/>
      <c r="D269" s="209" t="s">
        <v>241</v>
      </c>
      <c r="E269" s="228" t="s">
        <v>19</v>
      </c>
      <c r="F269" s="229" t="s">
        <v>688</v>
      </c>
      <c r="G269" s="227"/>
      <c r="H269" s="230">
        <v>4.7999999999999998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241</v>
      </c>
      <c r="AU269" s="236" t="s">
        <v>79</v>
      </c>
      <c r="AV269" s="13" t="s">
        <v>79</v>
      </c>
      <c r="AW269" s="13" t="s">
        <v>31</v>
      </c>
      <c r="AX269" s="13" t="s">
        <v>77</v>
      </c>
      <c r="AY269" s="236" t="s">
        <v>122</v>
      </c>
    </row>
    <row r="270" s="2" customFormat="1" ht="16.5" customHeight="1">
      <c r="A270" s="38"/>
      <c r="B270" s="39"/>
      <c r="C270" s="196" t="s">
        <v>689</v>
      </c>
      <c r="D270" s="196" t="s">
        <v>123</v>
      </c>
      <c r="E270" s="197" t="s">
        <v>690</v>
      </c>
      <c r="F270" s="198" t="s">
        <v>691</v>
      </c>
      <c r="G270" s="199" t="s">
        <v>233</v>
      </c>
      <c r="H270" s="200">
        <v>9.7200000000000006</v>
      </c>
      <c r="I270" s="201"/>
      <c r="J270" s="202">
        <f>ROUND(I270*H270,2)</f>
        <v>0</v>
      </c>
      <c r="K270" s="198" t="s">
        <v>214</v>
      </c>
      <c r="L270" s="44"/>
      <c r="M270" s="203" t="s">
        <v>19</v>
      </c>
      <c r="N270" s="204" t="s">
        <v>40</v>
      </c>
      <c r="O270" s="84"/>
      <c r="P270" s="205">
        <f>O270*H270</f>
        <v>0</v>
      </c>
      <c r="Q270" s="205">
        <v>0.039399999999999998</v>
      </c>
      <c r="R270" s="205">
        <f>Q270*H270</f>
        <v>0.38296799999999998</v>
      </c>
      <c r="S270" s="205">
        <v>0</v>
      </c>
      <c r="T270" s="20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7" t="s">
        <v>121</v>
      </c>
      <c r="AT270" s="207" t="s">
        <v>123</v>
      </c>
      <c r="AU270" s="207" t="s">
        <v>79</v>
      </c>
      <c r="AY270" s="17" t="s">
        <v>122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7" t="s">
        <v>77</v>
      </c>
      <c r="BK270" s="208">
        <f>ROUND(I270*H270,2)</f>
        <v>0</v>
      </c>
      <c r="BL270" s="17" t="s">
        <v>121</v>
      </c>
      <c r="BM270" s="207" t="s">
        <v>692</v>
      </c>
    </row>
    <row r="271" s="2" customFormat="1">
      <c r="A271" s="38"/>
      <c r="B271" s="39"/>
      <c r="C271" s="40"/>
      <c r="D271" s="209" t="s">
        <v>128</v>
      </c>
      <c r="E271" s="40"/>
      <c r="F271" s="210" t="s">
        <v>693</v>
      </c>
      <c r="G271" s="40"/>
      <c r="H271" s="40"/>
      <c r="I271" s="211"/>
      <c r="J271" s="40"/>
      <c r="K271" s="40"/>
      <c r="L271" s="44"/>
      <c r="M271" s="212"/>
      <c r="N271" s="213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128</v>
      </c>
      <c r="AU271" s="17" t="s">
        <v>79</v>
      </c>
    </row>
    <row r="272" s="13" customFormat="1">
      <c r="A272" s="13"/>
      <c r="B272" s="226"/>
      <c r="C272" s="227"/>
      <c r="D272" s="209" t="s">
        <v>241</v>
      </c>
      <c r="E272" s="228" t="s">
        <v>19</v>
      </c>
      <c r="F272" s="229" t="s">
        <v>694</v>
      </c>
      <c r="G272" s="227"/>
      <c r="H272" s="230">
        <v>9.7200000000000006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241</v>
      </c>
      <c r="AU272" s="236" t="s">
        <v>79</v>
      </c>
      <c r="AV272" s="13" t="s">
        <v>79</v>
      </c>
      <c r="AW272" s="13" t="s">
        <v>31</v>
      </c>
      <c r="AX272" s="13" t="s">
        <v>77</v>
      </c>
      <c r="AY272" s="236" t="s">
        <v>122</v>
      </c>
    </row>
    <row r="273" s="2" customFormat="1" ht="16.5" customHeight="1">
      <c r="A273" s="38"/>
      <c r="B273" s="39"/>
      <c r="C273" s="196" t="s">
        <v>695</v>
      </c>
      <c r="D273" s="196" t="s">
        <v>123</v>
      </c>
      <c r="E273" s="197" t="s">
        <v>696</v>
      </c>
      <c r="F273" s="198" t="s">
        <v>697</v>
      </c>
      <c r="G273" s="199" t="s">
        <v>393</v>
      </c>
      <c r="H273" s="200">
        <v>35.350000000000001</v>
      </c>
      <c r="I273" s="201"/>
      <c r="J273" s="202">
        <f>ROUND(I273*H273,2)</f>
        <v>0</v>
      </c>
      <c r="K273" s="198" t="s">
        <v>214</v>
      </c>
      <c r="L273" s="44"/>
      <c r="M273" s="203" t="s">
        <v>19</v>
      </c>
      <c r="N273" s="204" t="s">
        <v>40</v>
      </c>
      <c r="O273" s="84"/>
      <c r="P273" s="205">
        <f>O273*H273</f>
        <v>0</v>
      </c>
      <c r="Q273" s="205">
        <v>0.0088500000000000002</v>
      </c>
      <c r="R273" s="205">
        <f>Q273*H273</f>
        <v>0.3128475</v>
      </c>
      <c r="S273" s="205">
        <v>0</v>
      </c>
      <c r="T273" s="20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7" t="s">
        <v>121</v>
      </c>
      <c r="AT273" s="207" t="s">
        <v>123</v>
      </c>
      <c r="AU273" s="207" t="s">
        <v>79</v>
      </c>
      <c r="AY273" s="17" t="s">
        <v>122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7" t="s">
        <v>77</v>
      </c>
      <c r="BK273" s="208">
        <f>ROUND(I273*H273,2)</f>
        <v>0</v>
      </c>
      <c r="BL273" s="17" t="s">
        <v>121</v>
      </c>
      <c r="BM273" s="207" t="s">
        <v>698</v>
      </c>
    </row>
    <row r="274" s="2" customFormat="1">
      <c r="A274" s="38"/>
      <c r="B274" s="39"/>
      <c r="C274" s="40"/>
      <c r="D274" s="209" t="s">
        <v>128</v>
      </c>
      <c r="E274" s="40"/>
      <c r="F274" s="210" t="s">
        <v>697</v>
      </c>
      <c r="G274" s="40"/>
      <c r="H274" s="40"/>
      <c r="I274" s="211"/>
      <c r="J274" s="40"/>
      <c r="K274" s="40"/>
      <c r="L274" s="44"/>
      <c r="M274" s="212"/>
      <c r="N274" s="213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128</v>
      </c>
      <c r="AU274" s="17" t="s">
        <v>79</v>
      </c>
    </row>
    <row r="275" s="13" customFormat="1">
      <c r="A275" s="13"/>
      <c r="B275" s="226"/>
      <c r="C275" s="227"/>
      <c r="D275" s="209" t="s">
        <v>241</v>
      </c>
      <c r="E275" s="228" t="s">
        <v>19</v>
      </c>
      <c r="F275" s="229" t="s">
        <v>699</v>
      </c>
      <c r="G275" s="227"/>
      <c r="H275" s="230">
        <v>11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241</v>
      </c>
      <c r="AU275" s="236" t="s">
        <v>79</v>
      </c>
      <c r="AV275" s="13" t="s">
        <v>79</v>
      </c>
      <c r="AW275" s="13" t="s">
        <v>31</v>
      </c>
      <c r="AX275" s="13" t="s">
        <v>69</v>
      </c>
      <c r="AY275" s="236" t="s">
        <v>122</v>
      </c>
    </row>
    <row r="276" s="13" customFormat="1">
      <c r="A276" s="13"/>
      <c r="B276" s="226"/>
      <c r="C276" s="227"/>
      <c r="D276" s="209" t="s">
        <v>241</v>
      </c>
      <c r="E276" s="228" t="s">
        <v>19</v>
      </c>
      <c r="F276" s="229" t="s">
        <v>700</v>
      </c>
      <c r="G276" s="227"/>
      <c r="H276" s="230">
        <v>24.350000000000001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241</v>
      </c>
      <c r="AU276" s="236" t="s">
        <v>79</v>
      </c>
      <c r="AV276" s="13" t="s">
        <v>79</v>
      </c>
      <c r="AW276" s="13" t="s">
        <v>31</v>
      </c>
      <c r="AX276" s="13" t="s">
        <v>69</v>
      </c>
      <c r="AY276" s="236" t="s">
        <v>122</v>
      </c>
    </row>
    <row r="277" s="14" customFormat="1">
      <c r="A277" s="14"/>
      <c r="B277" s="237"/>
      <c r="C277" s="238"/>
      <c r="D277" s="209" t="s">
        <v>241</v>
      </c>
      <c r="E277" s="239" t="s">
        <v>19</v>
      </c>
      <c r="F277" s="240" t="s">
        <v>243</v>
      </c>
      <c r="G277" s="238"/>
      <c r="H277" s="241">
        <v>35.350000000000001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241</v>
      </c>
      <c r="AU277" s="247" t="s">
        <v>79</v>
      </c>
      <c r="AV277" s="14" t="s">
        <v>121</v>
      </c>
      <c r="AW277" s="14" t="s">
        <v>31</v>
      </c>
      <c r="AX277" s="14" t="s">
        <v>77</v>
      </c>
      <c r="AY277" s="247" t="s">
        <v>122</v>
      </c>
    </row>
    <row r="278" s="2" customFormat="1" ht="16.5" customHeight="1">
      <c r="A278" s="38"/>
      <c r="B278" s="39"/>
      <c r="C278" s="196" t="s">
        <v>701</v>
      </c>
      <c r="D278" s="196" t="s">
        <v>123</v>
      </c>
      <c r="E278" s="197" t="s">
        <v>702</v>
      </c>
      <c r="F278" s="198" t="s">
        <v>703</v>
      </c>
      <c r="G278" s="199" t="s">
        <v>393</v>
      </c>
      <c r="H278" s="200">
        <v>12.300000000000001</v>
      </c>
      <c r="I278" s="201"/>
      <c r="J278" s="202">
        <f>ROUND(I278*H278,2)</f>
        <v>0</v>
      </c>
      <c r="K278" s="198" t="s">
        <v>214</v>
      </c>
      <c r="L278" s="44"/>
      <c r="M278" s="203" t="s">
        <v>19</v>
      </c>
      <c r="N278" s="204" t="s">
        <v>40</v>
      </c>
      <c r="O278" s="84"/>
      <c r="P278" s="205">
        <f>O278*H278</f>
        <v>0</v>
      </c>
      <c r="Q278" s="205">
        <v>0.0269</v>
      </c>
      <c r="R278" s="205">
        <f>Q278*H278</f>
        <v>0.33087</v>
      </c>
      <c r="S278" s="205">
        <v>0</v>
      </c>
      <c r="T278" s="20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7" t="s">
        <v>121</v>
      </c>
      <c r="AT278" s="207" t="s">
        <v>123</v>
      </c>
      <c r="AU278" s="207" t="s">
        <v>79</v>
      </c>
      <c r="AY278" s="17" t="s">
        <v>122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7" t="s">
        <v>77</v>
      </c>
      <c r="BK278" s="208">
        <f>ROUND(I278*H278,2)</f>
        <v>0</v>
      </c>
      <c r="BL278" s="17" t="s">
        <v>121</v>
      </c>
      <c r="BM278" s="207" t="s">
        <v>704</v>
      </c>
    </row>
    <row r="279" s="2" customFormat="1">
      <c r="A279" s="38"/>
      <c r="B279" s="39"/>
      <c r="C279" s="40"/>
      <c r="D279" s="209" t="s">
        <v>128</v>
      </c>
      <c r="E279" s="40"/>
      <c r="F279" s="210" t="s">
        <v>703</v>
      </c>
      <c r="G279" s="40"/>
      <c r="H279" s="40"/>
      <c r="I279" s="211"/>
      <c r="J279" s="40"/>
      <c r="K279" s="40"/>
      <c r="L279" s="44"/>
      <c r="M279" s="212"/>
      <c r="N279" s="213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128</v>
      </c>
      <c r="AU279" s="17" t="s">
        <v>79</v>
      </c>
    </row>
    <row r="280" s="13" customFormat="1">
      <c r="A280" s="13"/>
      <c r="B280" s="226"/>
      <c r="C280" s="227"/>
      <c r="D280" s="209" t="s">
        <v>241</v>
      </c>
      <c r="E280" s="228" t="s">
        <v>19</v>
      </c>
      <c r="F280" s="229" t="s">
        <v>705</v>
      </c>
      <c r="G280" s="227"/>
      <c r="H280" s="230">
        <v>12.300000000000001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241</v>
      </c>
      <c r="AU280" s="236" t="s">
        <v>79</v>
      </c>
      <c r="AV280" s="13" t="s">
        <v>79</v>
      </c>
      <c r="AW280" s="13" t="s">
        <v>31</v>
      </c>
      <c r="AX280" s="13" t="s">
        <v>77</v>
      </c>
      <c r="AY280" s="236" t="s">
        <v>122</v>
      </c>
    </row>
    <row r="281" s="2" customFormat="1" ht="16.5" customHeight="1">
      <c r="A281" s="38"/>
      <c r="B281" s="39"/>
      <c r="C281" s="248" t="s">
        <v>706</v>
      </c>
      <c r="D281" s="248" t="s">
        <v>316</v>
      </c>
      <c r="E281" s="249" t="s">
        <v>707</v>
      </c>
      <c r="F281" s="250" t="s">
        <v>708</v>
      </c>
      <c r="G281" s="251" t="s">
        <v>213</v>
      </c>
      <c r="H281" s="252">
        <v>1</v>
      </c>
      <c r="I281" s="253"/>
      <c r="J281" s="254">
        <f>ROUND(I281*H281,2)</f>
        <v>0</v>
      </c>
      <c r="K281" s="250" t="s">
        <v>19</v>
      </c>
      <c r="L281" s="255"/>
      <c r="M281" s="256" t="s">
        <v>19</v>
      </c>
      <c r="N281" s="257" t="s">
        <v>40</v>
      </c>
      <c r="O281" s="84"/>
      <c r="P281" s="205">
        <f>O281*H281</f>
        <v>0</v>
      </c>
      <c r="Q281" s="205">
        <v>0.0050000000000000001</v>
      </c>
      <c r="R281" s="205">
        <f>Q281*H281</f>
        <v>0.0050000000000000001</v>
      </c>
      <c r="S281" s="205">
        <v>0</v>
      </c>
      <c r="T281" s="20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7" t="s">
        <v>152</v>
      </c>
      <c r="AT281" s="207" t="s">
        <v>316</v>
      </c>
      <c r="AU281" s="207" t="s">
        <v>79</v>
      </c>
      <c r="AY281" s="17" t="s">
        <v>122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77</v>
      </c>
      <c r="BK281" s="208">
        <f>ROUND(I281*H281,2)</f>
        <v>0</v>
      </c>
      <c r="BL281" s="17" t="s">
        <v>121</v>
      </c>
      <c r="BM281" s="207" t="s">
        <v>709</v>
      </c>
    </row>
    <row r="282" s="2" customFormat="1">
      <c r="A282" s="38"/>
      <c r="B282" s="39"/>
      <c r="C282" s="40"/>
      <c r="D282" s="209" t="s">
        <v>128</v>
      </c>
      <c r="E282" s="40"/>
      <c r="F282" s="210" t="s">
        <v>710</v>
      </c>
      <c r="G282" s="40"/>
      <c r="H282" s="40"/>
      <c r="I282" s="211"/>
      <c r="J282" s="40"/>
      <c r="K282" s="40"/>
      <c r="L282" s="44"/>
      <c r="M282" s="212"/>
      <c r="N282" s="213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128</v>
      </c>
      <c r="AU282" s="17" t="s">
        <v>79</v>
      </c>
    </row>
    <row r="283" s="2" customFormat="1" ht="21.75" customHeight="1">
      <c r="A283" s="38"/>
      <c r="B283" s="39"/>
      <c r="C283" s="196" t="s">
        <v>711</v>
      </c>
      <c r="D283" s="196" t="s">
        <v>123</v>
      </c>
      <c r="E283" s="197" t="s">
        <v>712</v>
      </c>
      <c r="F283" s="198" t="s">
        <v>713</v>
      </c>
      <c r="G283" s="199" t="s">
        <v>393</v>
      </c>
      <c r="H283" s="200">
        <v>47.649999999999999</v>
      </c>
      <c r="I283" s="201"/>
      <c r="J283" s="202">
        <f>ROUND(I283*H283,2)</f>
        <v>0</v>
      </c>
      <c r="K283" s="198" t="s">
        <v>214</v>
      </c>
      <c r="L283" s="44"/>
      <c r="M283" s="203" t="s">
        <v>19</v>
      </c>
      <c r="N283" s="204" t="s">
        <v>40</v>
      </c>
      <c r="O283" s="84"/>
      <c r="P283" s="205">
        <f>O283*H283</f>
        <v>0</v>
      </c>
      <c r="Q283" s="205">
        <v>0.00232</v>
      </c>
      <c r="R283" s="205">
        <f>Q283*H283</f>
        <v>0.11054799999999999</v>
      </c>
      <c r="S283" s="205">
        <v>0</v>
      </c>
      <c r="T283" s="20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7" t="s">
        <v>121</v>
      </c>
      <c r="AT283" s="207" t="s">
        <v>123</v>
      </c>
      <c r="AU283" s="207" t="s">
        <v>79</v>
      </c>
      <c r="AY283" s="17" t="s">
        <v>122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7" t="s">
        <v>77</v>
      </c>
      <c r="BK283" s="208">
        <f>ROUND(I283*H283,2)</f>
        <v>0</v>
      </c>
      <c r="BL283" s="17" t="s">
        <v>121</v>
      </c>
      <c r="BM283" s="207" t="s">
        <v>714</v>
      </c>
    </row>
    <row r="284" s="2" customFormat="1">
      <c r="A284" s="38"/>
      <c r="B284" s="39"/>
      <c r="C284" s="40"/>
      <c r="D284" s="209" t="s">
        <v>128</v>
      </c>
      <c r="E284" s="40"/>
      <c r="F284" s="210" t="s">
        <v>715</v>
      </c>
      <c r="G284" s="40"/>
      <c r="H284" s="40"/>
      <c r="I284" s="211"/>
      <c r="J284" s="40"/>
      <c r="K284" s="40"/>
      <c r="L284" s="44"/>
      <c r="M284" s="212"/>
      <c r="N284" s="213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128</v>
      </c>
      <c r="AU284" s="17" t="s">
        <v>79</v>
      </c>
    </row>
    <row r="285" s="13" customFormat="1">
      <c r="A285" s="13"/>
      <c r="B285" s="226"/>
      <c r="C285" s="227"/>
      <c r="D285" s="209" t="s">
        <v>241</v>
      </c>
      <c r="E285" s="228" t="s">
        <v>19</v>
      </c>
      <c r="F285" s="229" t="s">
        <v>699</v>
      </c>
      <c r="G285" s="227"/>
      <c r="H285" s="230">
        <v>11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241</v>
      </c>
      <c r="AU285" s="236" t="s">
        <v>79</v>
      </c>
      <c r="AV285" s="13" t="s">
        <v>79</v>
      </c>
      <c r="AW285" s="13" t="s">
        <v>31</v>
      </c>
      <c r="AX285" s="13" t="s">
        <v>69</v>
      </c>
      <c r="AY285" s="236" t="s">
        <v>122</v>
      </c>
    </row>
    <row r="286" s="13" customFormat="1">
      <c r="A286" s="13"/>
      <c r="B286" s="226"/>
      <c r="C286" s="227"/>
      <c r="D286" s="209" t="s">
        <v>241</v>
      </c>
      <c r="E286" s="228" t="s">
        <v>19</v>
      </c>
      <c r="F286" s="229" t="s">
        <v>716</v>
      </c>
      <c r="G286" s="227"/>
      <c r="H286" s="230">
        <v>36.649999999999999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241</v>
      </c>
      <c r="AU286" s="236" t="s">
        <v>79</v>
      </c>
      <c r="AV286" s="13" t="s">
        <v>79</v>
      </c>
      <c r="AW286" s="13" t="s">
        <v>31</v>
      </c>
      <c r="AX286" s="13" t="s">
        <v>69</v>
      </c>
      <c r="AY286" s="236" t="s">
        <v>122</v>
      </c>
    </row>
    <row r="287" s="14" customFormat="1">
      <c r="A287" s="14"/>
      <c r="B287" s="237"/>
      <c r="C287" s="238"/>
      <c r="D287" s="209" t="s">
        <v>241</v>
      </c>
      <c r="E287" s="239" t="s">
        <v>19</v>
      </c>
      <c r="F287" s="240" t="s">
        <v>243</v>
      </c>
      <c r="G287" s="238"/>
      <c r="H287" s="241">
        <v>47.649999999999999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241</v>
      </c>
      <c r="AU287" s="247" t="s">
        <v>79</v>
      </c>
      <c r="AV287" s="14" t="s">
        <v>121</v>
      </c>
      <c r="AW287" s="14" t="s">
        <v>31</v>
      </c>
      <c r="AX287" s="14" t="s">
        <v>77</v>
      </c>
      <c r="AY287" s="247" t="s">
        <v>122</v>
      </c>
    </row>
    <row r="288" s="11" customFormat="1" ht="22.8" customHeight="1">
      <c r="A288" s="11"/>
      <c r="B288" s="182"/>
      <c r="C288" s="183"/>
      <c r="D288" s="184" t="s">
        <v>68</v>
      </c>
      <c r="E288" s="224" t="s">
        <v>405</v>
      </c>
      <c r="F288" s="224" t="s">
        <v>406</v>
      </c>
      <c r="G288" s="183"/>
      <c r="H288" s="183"/>
      <c r="I288" s="186"/>
      <c r="J288" s="225">
        <f>BK288</f>
        <v>0</v>
      </c>
      <c r="K288" s="183"/>
      <c r="L288" s="188"/>
      <c r="M288" s="189"/>
      <c r="N288" s="190"/>
      <c r="O288" s="190"/>
      <c r="P288" s="191">
        <f>SUM(P289:P290)</f>
        <v>0</v>
      </c>
      <c r="Q288" s="190"/>
      <c r="R288" s="191">
        <f>SUM(R289:R290)</f>
        <v>0</v>
      </c>
      <c r="S288" s="190"/>
      <c r="T288" s="192">
        <f>SUM(T289:T290)</f>
        <v>0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193" t="s">
        <v>77</v>
      </c>
      <c r="AT288" s="194" t="s">
        <v>68</v>
      </c>
      <c r="AU288" s="194" t="s">
        <v>77</v>
      </c>
      <c r="AY288" s="193" t="s">
        <v>122</v>
      </c>
      <c r="BK288" s="195">
        <f>SUM(BK289:BK290)</f>
        <v>0</v>
      </c>
    </row>
    <row r="289" s="2" customFormat="1" ht="16.5" customHeight="1">
      <c r="A289" s="38"/>
      <c r="B289" s="39"/>
      <c r="C289" s="196" t="s">
        <v>717</v>
      </c>
      <c r="D289" s="196" t="s">
        <v>123</v>
      </c>
      <c r="E289" s="197" t="s">
        <v>408</v>
      </c>
      <c r="F289" s="198" t="s">
        <v>409</v>
      </c>
      <c r="G289" s="199" t="s">
        <v>410</v>
      </c>
      <c r="H289" s="200">
        <v>191.93600000000001</v>
      </c>
      <c r="I289" s="201"/>
      <c r="J289" s="202">
        <f>ROUND(I289*H289,2)</f>
        <v>0</v>
      </c>
      <c r="K289" s="198" t="s">
        <v>214</v>
      </c>
      <c r="L289" s="44"/>
      <c r="M289" s="203" t="s">
        <v>19</v>
      </c>
      <c r="N289" s="204" t="s">
        <v>40</v>
      </c>
      <c r="O289" s="84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7" t="s">
        <v>121</v>
      </c>
      <c r="AT289" s="207" t="s">
        <v>123</v>
      </c>
      <c r="AU289" s="207" t="s">
        <v>79</v>
      </c>
      <c r="AY289" s="17" t="s">
        <v>122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7" t="s">
        <v>77</v>
      </c>
      <c r="BK289" s="208">
        <f>ROUND(I289*H289,2)</f>
        <v>0</v>
      </c>
      <c r="BL289" s="17" t="s">
        <v>121</v>
      </c>
      <c r="BM289" s="207" t="s">
        <v>718</v>
      </c>
    </row>
    <row r="290" s="2" customFormat="1">
      <c r="A290" s="38"/>
      <c r="B290" s="39"/>
      <c r="C290" s="40"/>
      <c r="D290" s="209" t="s">
        <v>128</v>
      </c>
      <c r="E290" s="40"/>
      <c r="F290" s="210" t="s">
        <v>412</v>
      </c>
      <c r="G290" s="40"/>
      <c r="H290" s="40"/>
      <c r="I290" s="211"/>
      <c r="J290" s="40"/>
      <c r="K290" s="40"/>
      <c r="L290" s="44"/>
      <c r="M290" s="212"/>
      <c r="N290" s="213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128</v>
      </c>
      <c r="AU290" s="17" t="s">
        <v>79</v>
      </c>
    </row>
    <row r="291" s="11" customFormat="1" ht="25.92" customHeight="1">
      <c r="A291" s="11"/>
      <c r="B291" s="182"/>
      <c r="C291" s="183"/>
      <c r="D291" s="184" t="s">
        <v>68</v>
      </c>
      <c r="E291" s="185" t="s">
        <v>719</v>
      </c>
      <c r="F291" s="185" t="s">
        <v>720</v>
      </c>
      <c r="G291" s="183"/>
      <c r="H291" s="183"/>
      <c r="I291" s="186"/>
      <c r="J291" s="187">
        <f>BK291</f>
        <v>0</v>
      </c>
      <c r="K291" s="183"/>
      <c r="L291" s="188"/>
      <c r="M291" s="189"/>
      <c r="N291" s="190"/>
      <c r="O291" s="190"/>
      <c r="P291" s="191">
        <f>P292</f>
        <v>0</v>
      </c>
      <c r="Q291" s="190"/>
      <c r="R291" s="191">
        <f>R292</f>
        <v>2.4111145</v>
      </c>
      <c r="S291" s="190"/>
      <c r="T291" s="192">
        <f>T292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193" t="s">
        <v>79</v>
      </c>
      <c r="AT291" s="194" t="s">
        <v>68</v>
      </c>
      <c r="AU291" s="194" t="s">
        <v>69</v>
      </c>
      <c r="AY291" s="193" t="s">
        <v>122</v>
      </c>
      <c r="BK291" s="195">
        <f>BK292</f>
        <v>0</v>
      </c>
    </row>
    <row r="292" s="11" customFormat="1" ht="22.8" customHeight="1">
      <c r="A292" s="11"/>
      <c r="B292" s="182"/>
      <c r="C292" s="183"/>
      <c r="D292" s="184" t="s">
        <v>68</v>
      </c>
      <c r="E292" s="224" t="s">
        <v>721</v>
      </c>
      <c r="F292" s="224" t="s">
        <v>722</v>
      </c>
      <c r="G292" s="183"/>
      <c r="H292" s="183"/>
      <c r="I292" s="186"/>
      <c r="J292" s="225">
        <f>BK292</f>
        <v>0</v>
      </c>
      <c r="K292" s="183"/>
      <c r="L292" s="188"/>
      <c r="M292" s="189"/>
      <c r="N292" s="190"/>
      <c r="O292" s="190"/>
      <c r="P292" s="191">
        <f>SUM(P293:P381)</f>
        <v>0</v>
      </c>
      <c r="Q292" s="190"/>
      <c r="R292" s="191">
        <f>SUM(R293:R381)</f>
        <v>2.4111145</v>
      </c>
      <c r="S292" s="190"/>
      <c r="T292" s="192">
        <f>SUM(T293:T381)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193" t="s">
        <v>79</v>
      </c>
      <c r="AT292" s="194" t="s">
        <v>68</v>
      </c>
      <c r="AU292" s="194" t="s">
        <v>77</v>
      </c>
      <c r="AY292" s="193" t="s">
        <v>122</v>
      </c>
      <c r="BK292" s="195">
        <f>SUM(BK293:BK381)</f>
        <v>0</v>
      </c>
    </row>
    <row r="293" s="2" customFormat="1" ht="16.5" customHeight="1">
      <c r="A293" s="38"/>
      <c r="B293" s="39"/>
      <c r="C293" s="196" t="s">
        <v>462</v>
      </c>
      <c r="D293" s="196" t="s">
        <v>123</v>
      </c>
      <c r="E293" s="197" t="s">
        <v>723</v>
      </c>
      <c r="F293" s="198" t="s">
        <v>724</v>
      </c>
      <c r="G293" s="199" t="s">
        <v>393</v>
      </c>
      <c r="H293" s="200">
        <v>14.76</v>
      </c>
      <c r="I293" s="201"/>
      <c r="J293" s="202">
        <f>ROUND(I293*H293,2)</f>
        <v>0</v>
      </c>
      <c r="K293" s="198" t="s">
        <v>214</v>
      </c>
      <c r="L293" s="44"/>
      <c r="M293" s="203" t="s">
        <v>19</v>
      </c>
      <c r="N293" s="204" t="s">
        <v>40</v>
      </c>
      <c r="O293" s="84"/>
      <c r="P293" s="205">
        <f>O293*H293</f>
        <v>0</v>
      </c>
      <c r="Q293" s="205">
        <v>6.0000000000000002E-05</v>
      </c>
      <c r="R293" s="205">
        <f>Q293*H293</f>
        <v>0.00088560000000000006</v>
      </c>
      <c r="S293" s="205">
        <v>0</v>
      </c>
      <c r="T293" s="20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7" t="s">
        <v>290</v>
      </c>
      <c r="AT293" s="207" t="s">
        <v>123</v>
      </c>
      <c r="AU293" s="207" t="s">
        <v>79</v>
      </c>
      <c r="AY293" s="17" t="s">
        <v>122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7" t="s">
        <v>77</v>
      </c>
      <c r="BK293" s="208">
        <f>ROUND(I293*H293,2)</f>
        <v>0</v>
      </c>
      <c r="BL293" s="17" t="s">
        <v>290</v>
      </c>
      <c r="BM293" s="207" t="s">
        <v>725</v>
      </c>
    </row>
    <row r="294" s="2" customFormat="1">
      <c r="A294" s="38"/>
      <c r="B294" s="39"/>
      <c r="C294" s="40"/>
      <c r="D294" s="209" t="s">
        <v>128</v>
      </c>
      <c r="E294" s="40"/>
      <c r="F294" s="210" t="s">
        <v>726</v>
      </c>
      <c r="G294" s="40"/>
      <c r="H294" s="40"/>
      <c r="I294" s="211"/>
      <c r="J294" s="40"/>
      <c r="K294" s="40"/>
      <c r="L294" s="44"/>
      <c r="M294" s="212"/>
      <c r="N294" s="213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128</v>
      </c>
      <c r="AU294" s="17" t="s">
        <v>79</v>
      </c>
    </row>
    <row r="295" s="13" customFormat="1">
      <c r="A295" s="13"/>
      <c r="B295" s="226"/>
      <c r="C295" s="227"/>
      <c r="D295" s="209" t="s">
        <v>241</v>
      </c>
      <c r="E295" s="228" t="s">
        <v>19</v>
      </c>
      <c r="F295" s="229" t="s">
        <v>727</v>
      </c>
      <c r="G295" s="227"/>
      <c r="H295" s="230">
        <v>5.9500000000000002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241</v>
      </c>
      <c r="AU295" s="236" t="s">
        <v>79</v>
      </c>
      <c r="AV295" s="13" t="s">
        <v>79</v>
      </c>
      <c r="AW295" s="13" t="s">
        <v>31</v>
      </c>
      <c r="AX295" s="13" t="s">
        <v>69</v>
      </c>
      <c r="AY295" s="236" t="s">
        <v>122</v>
      </c>
    </row>
    <row r="296" s="13" customFormat="1">
      <c r="A296" s="13"/>
      <c r="B296" s="226"/>
      <c r="C296" s="227"/>
      <c r="D296" s="209" t="s">
        <v>241</v>
      </c>
      <c r="E296" s="228" t="s">
        <v>19</v>
      </c>
      <c r="F296" s="229" t="s">
        <v>728</v>
      </c>
      <c r="G296" s="227"/>
      <c r="H296" s="230">
        <v>8.8100000000000005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241</v>
      </c>
      <c r="AU296" s="236" t="s">
        <v>79</v>
      </c>
      <c r="AV296" s="13" t="s">
        <v>79</v>
      </c>
      <c r="AW296" s="13" t="s">
        <v>31</v>
      </c>
      <c r="AX296" s="13" t="s">
        <v>69</v>
      </c>
      <c r="AY296" s="236" t="s">
        <v>122</v>
      </c>
    </row>
    <row r="297" s="14" customFormat="1">
      <c r="A297" s="14"/>
      <c r="B297" s="237"/>
      <c r="C297" s="238"/>
      <c r="D297" s="209" t="s">
        <v>241</v>
      </c>
      <c r="E297" s="239" t="s">
        <v>19</v>
      </c>
      <c r="F297" s="240" t="s">
        <v>243</v>
      </c>
      <c r="G297" s="238"/>
      <c r="H297" s="241">
        <v>14.76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241</v>
      </c>
      <c r="AU297" s="247" t="s">
        <v>79</v>
      </c>
      <c r="AV297" s="14" t="s">
        <v>121</v>
      </c>
      <c r="AW297" s="14" t="s">
        <v>31</v>
      </c>
      <c r="AX297" s="14" t="s">
        <v>77</v>
      </c>
      <c r="AY297" s="247" t="s">
        <v>122</v>
      </c>
    </row>
    <row r="298" s="2" customFormat="1" ht="16.5" customHeight="1">
      <c r="A298" s="38"/>
      <c r="B298" s="39"/>
      <c r="C298" s="196" t="s">
        <v>729</v>
      </c>
      <c r="D298" s="196" t="s">
        <v>123</v>
      </c>
      <c r="E298" s="197" t="s">
        <v>730</v>
      </c>
      <c r="F298" s="198" t="s">
        <v>731</v>
      </c>
      <c r="G298" s="199" t="s">
        <v>393</v>
      </c>
      <c r="H298" s="200">
        <v>22.5</v>
      </c>
      <c r="I298" s="201"/>
      <c r="J298" s="202">
        <f>ROUND(I298*H298,2)</f>
        <v>0</v>
      </c>
      <c r="K298" s="198" t="s">
        <v>214</v>
      </c>
      <c r="L298" s="44"/>
      <c r="M298" s="203" t="s">
        <v>19</v>
      </c>
      <c r="N298" s="204" t="s">
        <v>40</v>
      </c>
      <c r="O298" s="84"/>
      <c r="P298" s="205">
        <f>O298*H298</f>
        <v>0</v>
      </c>
      <c r="Q298" s="205">
        <v>6.0000000000000002E-05</v>
      </c>
      <c r="R298" s="205">
        <f>Q298*H298</f>
        <v>0.0013500000000000001</v>
      </c>
      <c r="S298" s="205">
        <v>0</v>
      </c>
      <c r="T298" s="20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7" t="s">
        <v>290</v>
      </c>
      <c r="AT298" s="207" t="s">
        <v>123</v>
      </c>
      <c r="AU298" s="207" t="s">
        <v>79</v>
      </c>
      <c r="AY298" s="17" t="s">
        <v>122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7" t="s">
        <v>77</v>
      </c>
      <c r="BK298" s="208">
        <f>ROUND(I298*H298,2)</f>
        <v>0</v>
      </c>
      <c r="BL298" s="17" t="s">
        <v>290</v>
      </c>
      <c r="BM298" s="207" t="s">
        <v>732</v>
      </c>
    </row>
    <row r="299" s="2" customFormat="1">
      <c r="A299" s="38"/>
      <c r="B299" s="39"/>
      <c r="C299" s="40"/>
      <c r="D299" s="209" t="s">
        <v>128</v>
      </c>
      <c r="E299" s="40"/>
      <c r="F299" s="210" t="s">
        <v>733</v>
      </c>
      <c r="G299" s="40"/>
      <c r="H299" s="40"/>
      <c r="I299" s="211"/>
      <c r="J299" s="40"/>
      <c r="K299" s="40"/>
      <c r="L299" s="44"/>
      <c r="M299" s="212"/>
      <c r="N299" s="213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128</v>
      </c>
      <c r="AU299" s="17" t="s">
        <v>79</v>
      </c>
    </row>
    <row r="300" s="13" customFormat="1">
      <c r="A300" s="13"/>
      <c r="B300" s="226"/>
      <c r="C300" s="227"/>
      <c r="D300" s="209" t="s">
        <v>241</v>
      </c>
      <c r="E300" s="228" t="s">
        <v>19</v>
      </c>
      <c r="F300" s="229" t="s">
        <v>734</v>
      </c>
      <c r="G300" s="227"/>
      <c r="H300" s="230">
        <v>22.5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241</v>
      </c>
      <c r="AU300" s="236" t="s">
        <v>79</v>
      </c>
      <c r="AV300" s="13" t="s">
        <v>79</v>
      </c>
      <c r="AW300" s="13" t="s">
        <v>31</v>
      </c>
      <c r="AX300" s="13" t="s">
        <v>77</v>
      </c>
      <c r="AY300" s="236" t="s">
        <v>122</v>
      </c>
    </row>
    <row r="301" s="2" customFormat="1" ht="16.5" customHeight="1">
      <c r="A301" s="38"/>
      <c r="B301" s="39"/>
      <c r="C301" s="196" t="s">
        <v>735</v>
      </c>
      <c r="D301" s="196" t="s">
        <v>123</v>
      </c>
      <c r="E301" s="197" t="s">
        <v>736</v>
      </c>
      <c r="F301" s="198" t="s">
        <v>737</v>
      </c>
      <c r="G301" s="199" t="s">
        <v>319</v>
      </c>
      <c r="H301" s="200">
        <v>34.869999999999997</v>
      </c>
      <c r="I301" s="201"/>
      <c r="J301" s="202">
        <f>ROUND(I301*H301,2)</f>
        <v>0</v>
      </c>
      <c r="K301" s="198" t="s">
        <v>214</v>
      </c>
      <c r="L301" s="44"/>
      <c r="M301" s="203" t="s">
        <v>19</v>
      </c>
      <c r="N301" s="204" t="s">
        <v>40</v>
      </c>
      <c r="O301" s="84"/>
      <c r="P301" s="205">
        <f>O301*H301</f>
        <v>0</v>
      </c>
      <c r="Q301" s="205">
        <v>6.0000000000000002E-05</v>
      </c>
      <c r="R301" s="205">
        <f>Q301*H301</f>
        <v>0.0020921999999999998</v>
      </c>
      <c r="S301" s="205">
        <v>0</v>
      </c>
      <c r="T301" s="20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7" t="s">
        <v>290</v>
      </c>
      <c r="AT301" s="207" t="s">
        <v>123</v>
      </c>
      <c r="AU301" s="207" t="s">
        <v>79</v>
      </c>
      <c r="AY301" s="17" t="s">
        <v>122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7" t="s">
        <v>77</v>
      </c>
      <c r="BK301" s="208">
        <f>ROUND(I301*H301,2)</f>
        <v>0</v>
      </c>
      <c r="BL301" s="17" t="s">
        <v>290</v>
      </c>
      <c r="BM301" s="207" t="s">
        <v>738</v>
      </c>
    </row>
    <row r="302" s="2" customFormat="1">
      <c r="A302" s="38"/>
      <c r="B302" s="39"/>
      <c r="C302" s="40"/>
      <c r="D302" s="209" t="s">
        <v>128</v>
      </c>
      <c r="E302" s="40"/>
      <c r="F302" s="210" t="s">
        <v>739</v>
      </c>
      <c r="G302" s="40"/>
      <c r="H302" s="40"/>
      <c r="I302" s="211"/>
      <c r="J302" s="40"/>
      <c r="K302" s="40"/>
      <c r="L302" s="44"/>
      <c r="M302" s="212"/>
      <c r="N302" s="213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128</v>
      </c>
      <c r="AU302" s="17" t="s">
        <v>79</v>
      </c>
    </row>
    <row r="303" s="13" customFormat="1">
      <c r="A303" s="13"/>
      <c r="B303" s="226"/>
      <c r="C303" s="227"/>
      <c r="D303" s="209" t="s">
        <v>241</v>
      </c>
      <c r="E303" s="228" t="s">
        <v>19</v>
      </c>
      <c r="F303" s="229" t="s">
        <v>740</v>
      </c>
      <c r="G303" s="227"/>
      <c r="H303" s="230">
        <v>18.289999999999999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241</v>
      </c>
      <c r="AU303" s="236" t="s">
        <v>79</v>
      </c>
      <c r="AV303" s="13" t="s">
        <v>79</v>
      </c>
      <c r="AW303" s="13" t="s">
        <v>31</v>
      </c>
      <c r="AX303" s="13" t="s">
        <v>69</v>
      </c>
      <c r="AY303" s="236" t="s">
        <v>122</v>
      </c>
    </row>
    <row r="304" s="13" customFormat="1">
      <c r="A304" s="13"/>
      <c r="B304" s="226"/>
      <c r="C304" s="227"/>
      <c r="D304" s="209" t="s">
        <v>241</v>
      </c>
      <c r="E304" s="228" t="s">
        <v>19</v>
      </c>
      <c r="F304" s="229" t="s">
        <v>741</v>
      </c>
      <c r="G304" s="227"/>
      <c r="H304" s="230">
        <v>16.579999999999998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241</v>
      </c>
      <c r="AU304" s="236" t="s">
        <v>79</v>
      </c>
      <c r="AV304" s="13" t="s">
        <v>79</v>
      </c>
      <c r="AW304" s="13" t="s">
        <v>31</v>
      </c>
      <c r="AX304" s="13" t="s">
        <v>69</v>
      </c>
      <c r="AY304" s="236" t="s">
        <v>122</v>
      </c>
    </row>
    <row r="305" s="14" customFormat="1">
      <c r="A305" s="14"/>
      <c r="B305" s="237"/>
      <c r="C305" s="238"/>
      <c r="D305" s="209" t="s">
        <v>241</v>
      </c>
      <c r="E305" s="239" t="s">
        <v>19</v>
      </c>
      <c r="F305" s="240" t="s">
        <v>243</v>
      </c>
      <c r="G305" s="238"/>
      <c r="H305" s="241">
        <v>34.869999999999997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241</v>
      </c>
      <c r="AU305" s="247" t="s">
        <v>79</v>
      </c>
      <c r="AV305" s="14" t="s">
        <v>121</v>
      </c>
      <c r="AW305" s="14" t="s">
        <v>31</v>
      </c>
      <c r="AX305" s="14" t="s">
        <v>77</v>
      </c>
      <c r="AY305" s="247" t="s">
        <v>122</v>
      </c>
    </row>
    <row r="306" s="2" customFormat="1" ht="16.5" customHeight="1">
      <c r="A306" s="38"/>
      <c r="B306" s="39"/>
      <c r="C306" s="248" t="s">
        <v>742</v>
      </c>
      <c r="D306" s="248" t="s">
        <v>316</v>
      </c>
      <c r="E306" s="249" t="s">
        <v>743</v>
      </c>
      <c r="F306" s="250" t="s">
        <v>744</v>
      </c>
      <c r="G306" s="251" t="s">
        <v>410</v>
      </c>
      <c r="H306" s="252">
        <v>0.02</v>
      </c>
      <c r="I306" s="253"/>
      <c r="J306" s="254">
        <f>ROUND(I306*H306,2)</f>
        <v>0</v>
      </c>
      <c r="K306" s="250" t="s">
        <v>214</v>
      </c>
      <c r="L306" s="255"/>
      <c r="M306" s="256" t="s">
        <v>19</v>
      </c>
      <c r="N306" s="257" t="s">
        <v>40</v>
      </c>
      <c r="O306" s="84"/>
      <c r="P306" s="205">
        <f>O306*H306</f>
        <v>0</v>
      </c>
      <c r="Q306" s="205">
        <v>1</v>
      </c>
      <c r="R306" s="205">
        <f>Q306*H306</f>
        <v>0.02</v>
      </c>
      <c r="S306" s="205">
        <v>0</v>
      </c>
      <c r="T306" s="20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7" t="s">
        <v>377</v>
      </c>
      <c r="AT306" s="207" t="s">
        <v>316</v>
      </c>
      <c r="AU306" s="207" t="s">
        <v>79</v>
      </c>
      <c r="AY306" s="17" t="s">
        <v>122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7" t="s">
        <v>77</v>
      </c>
      <c r="BK306" s="208">
        <f>ROUND(I306*H306,2)</f>
        <v>0</v>
      </c>
      <c r="BL306" s="17" t="s">
        <v>290</v>
      </c>
      <c r="BM306" s="207" t="s">
        <v>745</v>
      </c>
    </row>
    <row r="307" s="2" customFormat="1">
      <c r="A307" s="38"/>
      <c r="B307" s="39"/>
      <c r="C307" s="40"/>
      <c r="D307" s="209" t="s">
        <v>128</v>
      </c>
      <c r="E307" s="40"/>
      <c r="F307" s="210" t="s">
        <v>744</v>
      </c>
      <c r="G307" s="40"/>
      <c r="H307" s="40"/>
      <c r="I307" s="211"/>
      <c r="J307" s="40"/>
      <c r="K307" s="40"/>
      <c r="L307" s="44"/>
      <c r="M307" s="212"/>
      <c r="N307" s="213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128</v>
      </c>
      <c r="AU307" s="17" t="s">
        <v>79</v>
      </c>
    </row>
    <row r="308" s="13" customFormat="1">
      <c r="A308" s="13"/>
      <c r="B308" s="226"/>
      <c r="C308" s="227"/>
      <c r="D308" s="209" t="s">
        <v>241</v>
      </c>
      <c r="E308" s="228" t="s">
        <v>19</v>
      </c>
      <c r="F308" s="229" t="s">
        <v>746</v>
      </c>
      <c r="G308" s="227"/>
      <c r="H308" s="230">
        <v>0.012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241</v>
      </c>
      <c r="AU308" s="236" t="s">
        <v>79</v>
      </c>
      <c r="AV308" s="13" t="s">
        <v>79</v>
      </c>
      <c r="AW308" s="13" t="s">
        <v>31</v>
      </c>
      <c r="AX308" s="13" t="s">
        <v>69</v>
      </c>
      <c r="AY308" s="236" t="s">
        <v>122</v>
      </c>
    </row>
    <row r="309" s="13" customFormat="1">
      <c r="A309" s="13"/>
      <c r="B309" s="226"/>
      <c r="C309" s="227"/>
      <c r="D309" s="209" t="s">
        <v>241</v>
      </c>
      <c r="E309" s="228" t="s">
        <v>19</v>
      </c>
      <c r="F309" s="229" t="s">
        <v>747</v>
      </c>
      <c r="G309" s="227"/>
      <c r="H309" s="230">
        <v>0.0080000000000000002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241</v>
      </c>
      <c r="AU309" s="236" t="s">
        <v>79</v>
      </c>
      <c r="AV309" s="13" t="s">
        <v>79</v>
      </c>
      <c r="AW309" s="13" t="s">
        <v>31</v>
      </c>
      <c r="AX309" s="13" t="s">
        <v>69</v>
      </c>
      <c r="AY309" s="236" t="s">
        <v>122</v>
      </c>
    </row>
    <row r="310" s="14" customFormat="1">
      <c r="A310" s="14"/>
      <c r="B310" s="237"/>
      <c r="C310" s="238"/>
      <c r="D310" s="209" t="s">
        <v>241</v>
      </c>
      <c r="E310" s="239" t="s">
        <v>19</v>
      </c>
      <c r="F310" s="240" t="s">
        <v>243</v>
      </c>
      <c r="G310" s="238"/>
      <c r="H310" s="241">
        <v>0.02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241</v>
      </c>
      <c r="AU310" s="247" t="s">
        <v>79</v>
      </c>
      <c r="AV310" s="14" t="s">
        <v>121</v>
      </c>
      <c r="AW310" s="14" t="s">
        <v>31</v>
      </c>
      <c r="AX310" s="14" t="s">
        <v>77</v>
      </c>
      <c r="AY310" s="247" t="s">
        <v>122</v>
      </c>
    </row>
    <row r="311" s="2" customFormat="1" ht="16.5" customHeight="1">
      <c r="A311" s="38"/>
      <c r="B311" s="39"/>
      <c r="C311" s="248" t="s">
        <v>748</v>
      </c>
      <c r="D311" s="248" t="s">
        <v>316</v>
      </c>
      <c r="E311" s="249" t="s">
        <v>749</v>
      </c>
      <c r="F311" s="250" t="s">
        <v>750</v>
      </c>
      <c r="G311" s="251" t="s">
        <v>410</v>
      </c>
      <c r="H311" s="252">
        <v>0.001</v>
      </c>
      <c r="I311" s="253"/>
      <c r="J311" s="254">
        <f>ROUND(I311*H311,2)</f>
        <v>0</v>
      </c>
      <c r="K311" s="250" t="s">
        <v>214</v>
      </c>
      <c r="L311" s="255"/>
      <c r="M311" s="256" t="s">
        <v>19</v>
      </c>
      <c r="N311" s="257" t="s">
        <v>40</v>
      </c>
      <c r="O311" s="84"/>
      <c r="P311" s="205">
        <f>O311*H311</f>
        <v>0</v>
      </c>
      <c r="Q311" s="205">
        <v>1</v>
      </c>
      <c r="R311" s="205">
        <f>Q311*H311</f>
        <v>0.001</v>
      </c>
      <c r="S311" s="205">
        <v>0</v>
      </c>
      <c r="T311" s="20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7" t="s">
        <v>377</v>
      </c>
      <c r="AT311" s="207" t="s">
        <v>316</v>
      </c>
      <c r="AU311" s="207" t="s">
        <v>79</v>
      </c>
      <c r="AY311" s="17" t="s">
        <v>122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7" t="s">
        <v>77</v>
      </c>
      <c r="BK311" s="208">
        <f>ROUND(I311*H311,2)</f>
        <v>0</v>
      </c>
      <c r="BL311" s="17" t="s">
        <v>290</v>
      </c>
      <c r="BM311" s="207" t="s">
        <v>751</v>
      </c>
    </row>
    <row r="312" s="2" customFormat="1">
      <c r="A312" s="38"/>
      <c r="B312" s="39"/>
      <c r="C312" s="40"/>
      <c r="D312" s="209" t="s">
        <v>128</v>
      </c>
      <c r="E312" s="40"/>
      <c r="F312" s="210" t="s">
        <v>750</v>
      </c>
      <c r="G312" s="40"/>
      <c r="H312" s="40"/>
      <c r="I312" s="211"/>
      <c r="J312" s="40"/>
      <c r="K312" s="40"/>
      <c r="L312" s="44"/>
      <c r="M312" s="212"/>
      <c r="N312" s="213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128</v>
      </c>
      <c r="AU312" s="17" t="s">
        <v>79</v>
      </c>
    </row>
    <row r="313" s="13" customFormat="1">
      <c r="A313" s="13"/>
      <c r="B313" s="226"/>
      <c r="C313" s="227"/>
      <c r="D313" s="209" t="s">
        <v>241</v>
      </c>
      <c r="E313" s="228" t="s">
        <v>19</v>
      </c>
      <c r="F313" s="229" t="s">
        <v>752</v>
      </c>
      <c r="G313" s="227"/>
      <c r="H313" s="230">
        <v>0.001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241</v>
      </c>
      <c r="AU313" s="236" t="s">
        <v>79</v>
      </c>
      <c r="AV313" s="13" t="s">
        <v>79</v>
      </c>
      <c r="AW313" s="13" t="s">
        <v>31</v>
      </c>
      <c r="AX313" s="13" t="s">
        <v>77</v>
      </c>
      <c r="AY313" s="236" t="s">
        <v>122</v>
      </c>
    </row>
    <row r="314" s="2" customFormat="1" ht="16.5" customHeight="1">
      <c r="A314" s="38"/>
      <c r="B314" s="39"/>
      <c r="C314" s="248" t="s">
        <v>753</v>
      </c>
      <c r="D314" s="248" t="s">
        <v>316</v>
      </c>
      <c r="E314" s="249" t="s">
        <v>754</v>
      </c>
      <c r="F314" s="250" t="s">
        <v>755</v>
      </c>
      <c r="G314" s="251" t="s">
        <v>410</v>
      </c>
      <c r="H314" s="252">
        <v>0.17699999999999999</v>
      </c>
      <c r="I314" s="253"/>
      <c r="J314" s="254">
        <f>ROUND(I314*H314,2)</f>
        <v>0</v>
      </c>
      <c r="K314" s="250" t="s">
        <v>214</v>
      </c>
      <c r="L314" s="255"/>
      <c r="M314" s="256" t="s">
        <v>19</v>
      </c>
      <c r="N314" s="257" t="s">
        <v>40</v>
      </c>
      <c r="O314" s="84"/>
      <c r="P314" s="205">
        <f>O314*H314</f>
        <v>0</v>
      </c>
      <c r="Q314" s="205">
        <v>1</v>
      </c>
      <c r="R314" s="205">
        <f>Q314*H314</f>
        <v>0.17699999999999999</v>
      </c>
      <c r="S314" s="205">
        <v>0</v>
      </c>
      <c r="T314" s="20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7" t="s">
        <v>377</v>
      </c>
      <c r="AT314" s="207" t="s">
        <v>316</v>
      </c>
      <c r="AU314" s="207" t="s">
        <v>79</v>
      </c>
      <c r="AY314" s="17" t="s">
        <v>122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7" t="s">
        <v>77</v>
      </c>
      <c r="BK314" s="208">
        <f>ROUND(I314*H314,2)</f>
        <v>0</v>
      </c>
      <c r="BL314" s="17" t="s">
        <v>290</v>
      </c>
      <c r="BM314" s="207" t="s">
        <v>756</v>
      </c>
    </row>
    <row r="315" s="2" customFormat="1">
      <c r="A315" s="38"/>
      <c r="B315" s="39"/>
      <c r="C315" s="40"/>
      <c r="D315" s="209" t="s">
        <v>128</v>
      </c>
      <c r="E315" s="40"/>
      <c r="F315" s="210" t="s">
        <v>755</v>
      </c>
      <c r="G315" s="40"/>
      <c r="H315" s="40"/>
      <c r="I315" s="211"/>
      <c r="J315" s="40"/>
      <c r="K315" s="40"/>
      <c r="L315" s="44"/>
      <c r="M315" s="212"/>
      <c r="N315" s="213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128</v>
      </c>
      <c r="AU315" s="17" t="s">
        <v>79</v>
      </c>
    </row>
    <row r="316" s="13" customFormat="1">
      <c r="A316" s="13"/>
      <c r="B316" s="226"/>
      <c r="C316" s="227"/>
      <c r="D316" s="209" t="s">
        <v>241</v>
      </c>
      <c r="E316" s="228" t="s">
        <v>19</v>
      </c>
      <c r="F316" s="229" t="s">
        <v>757</v>
      </c>
      <c r="G316" s="227"/>
      <c r="H316" s="230">
        <v>0.17699999999999999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241</v>
      </c>
      <c r="AU316" s="236" t="s">
        <v>79</v>
      </c>
      <c r="AV316" s="13" t="s">
        <v>79</v>
      </c>
      <c r="AW316" s="13" t="s">
        <v>31</v>
      </c>
      <c r="AX316" s="13" t="s">
        <v>77</v>
      </c>
      <c r="AY316" s="236" t="s">
        <v>122</v>
      </c>
    </row>
    <row r="317" s="2" customFormat="1" ht="16.5" customHeight="1">
      <c r="A317" s="38"/>
      <c r="B317" s="39"/>
      <c r="C317" s="248" t="s">
        <v>758</v>
      </c>
      <c r="D317" s="248" t="s">
        <v>316</v>
      </c>
      <c r="E317" s="249" t="s">
        <v>759</v>
      </c>
      <c r="F317" s="250" t="s">
        <v>760</v>
      </c>
      <c r="G317" s="251" t="s">
        <v>410</v>
      </c>
      <c r="H317" s="252">
        <v>0.099000000000000005</v>
      </c>
      <c r="I317" s="253"/>
      <c r="J317" s="254">
        <f>ROUND(I317*H317,2)</f>
        <v>0</v>
      </c>
      <c r="K317" s="250" t="s">
        <v>214</v>
      </c>
      <c r="L317" s="255"/>
      <c r="M317" s="256" t="s">
        <v>19</v>
      </c>
      <c r="N317" s="257" t="s">
        <v>40</v>
      </c>
      <c r="O317" s="84"/>
      <c r="P317" s="205">
        <f>O317*H317</f>
        <v>0</v>
      </c>
      <c r="Q317" s="205">
        <v>1</v>
      </c>
      <c r="R317" s="205">
        <f>Q317*H317</f>
        <v>0.099000000000000005</v>
      </c>
      <c r="S317" s="205">
        <v>0</v>
      </c>
      <c r="T317" s="20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7" t="s">
        <v>377</v>
      </c>
      <c r="AT317" s="207" t="s">
        <v>316</v>
      </c>
      <c r="AU317" s="207" t="s">
        <v>79</v>
      </c>
      <c r="AY317" s="17" t="s">
        <v>122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7" t="s">
        <v>77</v>
      </c>
      <c r="BK317" s="208">
        <f>ROUND(I317*H317,2)</f>
        <v>0</v>
      </c>
      <c r="BL317" s="17" t="s">
        <v>290</v>
      </c>
      <c r="BM317" s="207" t="s">
        <v>761</v>
      </c>
    </row>
    <row r="318" s="2" customFormat="1">
      <c r="A318" s="38"/>
      <c r="B318" s="39"/>
      <c r="C318" s="40"/>
      <c r="D318" s="209" t="s">
        <v>128</v>
      </c>
      <c r="E318" s="40"/>
      <c r="F318" s="210" t="s">
        <v>760</v>
      </c>
      <c r="G318" s="40"/>
      <c r="H318" s="40"/>
      <c r="I318" s="211"/>
      <c r="J318" s="40"/>
      <c r="K318" s="40"/>
      <c r="L318" s="44"/>
      <c r="M318" s="212"/>
      <c r="N318" s="213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128</v>
      </c>
      <c r="AU318" s="17" t="s">
        <v>79</v>
      </c>
    </row>
    <row r="319" s="13" customFormat="1">
      <c r="A319" s="13"/>
      <c r="B319" s="226"/>
      <c r="C319" s="227"/>
      <c r="D319" s="209" t="s">
        <v>241</v>
      </c>
      <c r="E319" s="228" t="s">
        <v>19</v>
      </c>
      <c r="F319" s="229" t="s">
        <v>762</v>
      </c>
      <c r="G319" s="227"/>
      <c r="H319" s="230">
        <v>0.099000000000000005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241</v>
      </c>
      <c r="AU319" s="236" t="s">
        <v>79</v>
      </c>
      <c r="AV319" s="13" t="s">
        <v>79</v>
      </c>
      <c r="AW319" s="13" t="s">
        <v>31</v>
      </c>
      <c r="AX319" s="13" t="s">
        <v>77</v>
      </c>
      <c r="AY319" s="236" t="s">
        <v>122</v>
      </c>
    </row>
    <row r="320" s="2" customFormat="1" ht="16.5" customHeight="1">
      <c r="A320" s="38"/>
      <c r="B320" s="39"/>
      <c r="C320" s="248" t="s">
        <v>763</v>
      </c>
      <c r="D320" s="248" t="s">
        <v>316</v>
      </c>
      <c r="E320" s="249" t="s">
        <v>764</v>
      </c>
      <c r="F320" s="250" t="s">
        <v>765</v>
      </c>
      <c r="G320" s="251" t="s">
        <v>393</v>
      </c>
      <c r="H320" s="252">
        <v>124.97</v>
      </c>
      <c r="I320" s="253"/>
      <c r="J320" s="254">
        <f>ROUND(I320*H320,2)</f>
        <v>0</v>
      </c>
      <c r="K320" s="250" t="s">
        <v>214</v>
      </c>
      <c r="L320" s="255"/>
      <c r="M320" s="256" t="s">
        <v>19</v>
      </c>
      <c r="N320" s="257" t="s">
        <v>40</v>
      </c>
      <c r="O320" s="84"/>
      <c r="P320" s="205">
        <f>O320*H320</f>
        <v>0</v>
      </c>
      <c r="Q320" s="205">
        <v>0.0030100000000000001</v>
      </c>
      <c r="R320" s="205">
        <f>Q320*H320</f>
        <v>0.37615969999999999</v>
      </c>
      <c r="S320" s="205">
        <v>0</v>
      </c>
      <c r="T320" s="20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7" t="s">
        <v>377</v>
      </c>
      <c r="AT320" s="207" t="s">
        <v>316</v>
      </c>
      <c r="AU320" s="207" t="s">
        <v>79</v>
      </c>
      <c r="AY320" s="17" t="s">
        <v>122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77</v>
      </c>
      <c r="BK320" s="208">
        <f>ROUND(I320*H320,2)</f>
        <v>0</v>
      </c>
      <c r="BL320" s="17" t="s">
        <v>290</v>
      </c>
      <c r="BM320" s="207" t="s">
        <v>766</v>
      </c>
    </row>
    <row r="321" s="2" customFormat="1">
      <c r="A321" s="38"/>
      <c r="B321" s="39"/>
      <c r="C321" s="40"/>
      <c r="D321" s="209" t="s">
        <v>128</v>
      </c>
      <c r="E321" s="40"/>
      <c r="F321" s="210" t="s">
        <v>765</v>
      </c>
      <c r="G321" s="40"/>
      <c r="H321" s="40"/>
      <c r="I321" s="211"/>
      <c r="J321" s="40"/>
      <c r="K321" s="40"/>
      <c r="L321" s="44"/>
      <c r="M321" s="212"/>
      <c r="N321" s="213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128</v>
      </c>
      <c r="AU321" s="17" t="s">
        <v>79</v>
      </c>
    </row>
    <row r="322" s="13" customFormat="1">
      <c r="A322" s="13"/>
      <c r="B322" s="226"/>
      <c r="C322" s="227"/>
      <c r="D322" s="209" t="s">
        <v>241</v>
      </c>
      <c r="E322" s="228" t="s">
        <v>19</v>
      </c>
      <c r="F322" s="229" t="s">
        <v>767</v>
      </c>
      <c r="G322" s="227"/>
      <c r="H322" s="230">
        <v>71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241</v>
      </c>
      <c r="AU322" s="236" t="s">
        <v>79</v>
      </c>
      <c r="AV322" s="13" t="s">
        <v>79</v>
      </c>
      <c r="AW322" s="13" t="s">
        <v>31</v>
      </c>
      <c r="AX322" s="13" t="s">
        <v>69</v>
      </c>
      <c r="AY322" s="236" t="s">
        <v>122</v>
      </c>
    </row>
    <row r="323" s="13" customFormat="1">
      <c r="A323" s="13"/>
      <c r="B323" s="226"/>
      <c r="C323" s="227"/>
      <c r="D323" s="209" t="s">
        <v>241</v>
      </c>
      <c r="E323" s="228" t="s">
        <v>19</v>
      </c>
      <c r="F323" s="229" t="s">
        <v>768</v>
      </c>
      <c r="G323" s="227"/>
      <c r="H323" s="230">
        <v>4.9500000000000002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241</v>
      </c>
      <c r="AU323" s="236" t="s">
        <v>79</v>
      </c>
      <c r="AV323" s="13" t="s">
        <v>79</v>
      </c>
      <c r="AW323" s="13" t="s">
        <v>31</v>
      </c>
      <c r="AX323" s="13" t="s">
        <v>69</v>
      </c>
      <c r="AY323" s="236" t="s">
        <v>122</v>
      </c>
    </row>
    <row r="324" s="13" customFormat="1">
      <c r="A324" s="13"/>
      <c r="B324" s="226"/>
      <c r="C324" s="227"/>
      <c r="D324" s="209" t="s">
        <v>241</v>
      </c>
      <c r="E324" s="228" t="s">
        <v>19</v>
      </c>
      <c r="F324" s="229" t="s">
        <v>769</v>
      </c>
      <c r="G324" s="227"/>
      <c r="H324" s="230">
        <v>29.32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241</v>
      </c>
      <c r="AU324" s="236" t="s">
        <v>79</v>
      </c>
      <c r="AV324" s="13" t="s">
        <v>79</v>
      </c>
      <c r="AW324" s="13" t="s">
        <v>31</v>
      </c>
      <c r="AX324" s="13" t="s">
        <v>69</v>
      </c>
      <c r="AY324" s="236" t="s">
        <v>122</v>
      </c>
    </row>
    <row r="325" s="13" customFormat="1">
      <c r="A325" s="13"/>
      <c r="B325" s="226"/>
      <c r="C325" s="227"/>
      <c r="D325" s="209" t="s">
        <v>241</v>
      </c>
      <c r="E325" s="228" t="s">
        <v>19</v>
      </c>
      <c r="F325" s="229" t="s">
        <v>770</v>
      </c>
      <c r="G325" s="227"/>
      <c r="H325" s="230">
        <v>19.699999999999999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241</v>
      </c>
      <c r="AU325" s="236" t="s">
        <v>79</v>
      </c>
      <c r="AV325" s="13" t="s">
        <v>79</v>
      </c>
      <c r="AW325" s="13" t="s">
        <v>31</v>
      </c>
      <c r="AX325" s="13" t="s">
        <v>69</v>
      </c>
      <c r="AY325" s="236" t="s">
        <v>122</v>
      </c>
    </row>
    <row r="326" s="14" customFormat="1">
      <c r="A326" s="14"/>
      <c r="B326" s="237"/>
      <c r="C326" s="238"/>
      <c r="D326" s="209" t="s">
        <v>241</v>
      </c>
      <c r="E326" s="239" t="s">
        <v>19</v>
      </c>
      <c r="F326" s="240" t="s">
        <v>243</v>
      </c>
      <c r="G326" s="238"/>
      <c r="H326" s="241">
        <v>124.97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241</v>
      </c>
      <c r="AU326" s="247" t="s">
        <v>79</v>
      </c>
      <c r="AV326" s="14" t="s">
        <v>121</v>
      </c>
      <c r="AW326" s="14" t="s">
        <v>31</v>
      </c>
      <c r="AX326" s="14" t="s">
        <v>77</v>
      </c>
      <c r="AY326" s="247" t="s">
        <v>122</v>
      </c>
    </row>
    <row r="327" s="2" customFormat="1" ht="16.5" customHeight="1">
      <c r="A327" s="38"/>
      <c r="B327" s="39"/>
      <c r="C327" s="248" t="s">
        <v>771</v>
      </c>
      <c r="D327" s="248" t="s">
        <v>316</v>
      </c>
      <c r="E327" s="249" t="s">
        <v>772</v>
      </c>
      <c r="F327" s="250" t="s">
        <v>773</v>
      </c>
      <c r="G327" s="251" t="s">
        <v>393</v>
      </c>
      <c r="H327" s="252">
        <v>5</v>
      </c>
      <c r="I327" s="253"/>
      <c r="J327" s="254">
        <f>ROUND(I327*H327,2)</f>
        <v>0</v>
      </c>
      <c r="K327" s="250" t="s">
        <v>214</v>
      </c>
      <c r="L327" s="255"/>
      <c r="M327" s="256" t="s">
        <v>19</v>
      </c>
      <c r="N327" s="257" t="s">
        <v>40</v>
      </c>
      <c r="O327" s="84"/>
      <c r="P327" s="205">
        <f>O327*H327</f>
        <v>0</v>
      </c>
      <c r="Q327" s="205">
        <v>0.017149999999999999</v>
      </c>
      <c r="R327" s="205">
        <f>Q327*H327</f>
        <v>0.085749999999999993</v>
      </c>
      <c r="S327" s="205">
        <v>0</v>
      </c>
      <c r="T327" s="20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07" t="s">
        <v>377</v>
      </c>
      <c r="AT327" s="207" t="s">
        <v>316</v>
      </c>
      <c r="AU327" s="207" t="s">
        <v>79</v>
      </c>
      <c r="AY327" s="17" t="s">
        <v>122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77</v>
      </c>
      <c r="BK327" s="208">
        <f>ROUND(I327*H327,2)</f>
        <v>0</v>
      </c>
      <c r="BL327" s="17" t="s">
        <v>290</v>
      </c>
      <c r="BM327" s="207" t="s">
        <v>774</v>
      </c>
    </row>
    <row r="328" s="2" customFormat="1">
      <c r="A328" s="38"/>
      <c r="B328" s="39"/>
      <c r="C328" s="40"/>
      <c r="D328" s="209" t="s">
        <v>128</v>
      </c>
      <c r="E328" s="40"/>
      <c r="F328" s="210" t="s">
        <v>773</v>
      </c>
      <c r="G328" s="40"/>
      <c r="H328" s="40"/>
      <c r="I328" s="211"/>
      <c r="J328" s="40"/>
      <c r="K328" s="40"/>
      <c r="L328" s="44"/>
      <c r="M328" s="212"/>
      <c r="N328" s="213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128</v>
      </c>
      <c r="AU328" s="17" t="s">
        <v>79</v>
      </c>
    </row>
    <row r="329" s="2" customFormat="1" ht="16.5" customHeight="1">
      <c r="A329" s="38"/>
      <c r="B329" s="39"/>
      <c r="C329" s="248" t="s">
        <v>775</v>
      </c>
      <c r="D329" s="248" t="s">
        <v>316</v>
      </c>
      <c r="E329" s="249" t="s">
        <v>776</v>
      </c>
      <c r="F329" s="250" t="s">
        <v>777</v>
      </c>
      <c r="G329" s="251" t="s">
        <v>410</v>
      </c>
      <c r="H329" s="252">
        <v>0.27600000000000002</v>
      </c>
      <c r="I329" s="253"/>
      <c r="J329" s="254">
        <f>ROUND(I329*H329,2)</f>
        <v>0</v>
      </c>
      <c r="K329" s="250" t="s">
        <v>214</v>
      </c>
      <c r="L329" s="255"/>
      <c r="M329" s="256" t="s">
        <v>19</v>
      </c>
      <c r="N329" s="257" t="s">
        <v>40</v>
      </c>
      <c r="O329" s="84"/>
      <c r="P329" s="205">
        <f>O329*H329</f>
        <v>0</v>
      </c>
      <c r="Q329" s="205">
        <v>1</v>
      </c>
      <c r="R329" s="205">
        <f>Q329*H329</f>
        <v>0.27600000000000002</v>
      </c>
      <c r="S329" s="205">
        <v>0</v>
      </c>
      <c r="T329" s="20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07" t="s">
        <v>377</v>
      </c>
      <c r="AT329" s="207" t="s">
        <v>316</v>
      </c>
      <c r="AU329" s="207" t="s">
        <v>79</v>
      </c>
      <c r="AY329" s="17" t="s">
        <v>122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7" t="s">
        <v>77</v>
      </c>
      <c r="BK329" s="208">
        <f>ROUND(I329*H329,2)</f>
        <v>0</v>
      </c>
      <c r="BL329" s="17" t="s">
        <v>290</v>
      </c>
      <c r="BM329" s="207" t="s">
        <v>778</v>
      </c>
    </row>
    <row r="330" s="2" customFormat="1">
      <c r="A330" s="38"/>
      <c r="B330" s="39"/>
      <c r="C330" s="40"/>
      <c r="D330" s="209" t="s">
        <v>128</v>
      </c>
      <c r="E330" s="40"/>
      <c r="F330" s="210" t="s">
        <v>777</v>
      </c>
      <c r="G330" s="40"/>
      <c r="H330" s="40"/>
      <c r="I330" s="211"/>
      <c r="J330" s="40"/>
      <c r="K330" s="40"/>
      <c r="L330" s="44"/>
      <c r="M330" s="212"/>
      <c r="N330" s="213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128</v>
      </c>
      <c r="AU330" s="17" t="s">
        <v>79</v>
      </c>
    </row>
    <row r="331" s="13" customFormat="1">
      <c r="A331" s="13"/>
      <c r="B331" s="226"/>
      <c r="C331" s="227"/>
      <c r="D331" s="209" t="s">
        <v>241</v>
      </c>
      <c r="E331" s="228" t="s">
        <v>19</v>
      </c>
      <c r="F331" s="229" t="s">
        <v>779</v>
      </c>
      <c r="G331" s="227"/>
      <c r="H331" s="230">
        <v>0.27600000000000002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241</v>
      </c>
      <c r="AU331" s="236" t="s">
        <v>79</v>
      </c>
      <c r="AV331" s="13" t="s">
        <v>79</v>
      </c>
      <c r="AW331" s="13" t="s">
        <v>31</v>
      </c>
      <c r="AX331" s="13" t="s">
        <v>77</v>
      </c>
      <c r="AY331" s="236" t="s">
        <v>122</v>
      </c>
    </row>
    <row r="332" s="2" customFormat="1" ht="16.5" customHeight="1">
      <c r="A332" s="38"/>
      <c r="B332" s="39"/>
      <c r="C332" s="248" t="s">
        <v>780</v>
      </c>
      <c r="D332" s="248" t="s">
        <v>316</v>
      </c>
      <c r="E332" s="249" t="s">
        <v>781</v>
      </c>
      <c r="F332" s="250" t="s">
        <v>782</v>
      </c>
      <c r="G332" s="251" t="s">
        <v>410</v>
      </c>
      <c r="H332" s="252">
        <v>0.86899999999999999</v>
      </c>
      <c r="I332" s="253"/>
      <c r="J332" s="254">
        <f>ROUND(I332*H332,2)</f>
        <v>0</v>
      </c>
      <c r="K332" s="250" t="s">
        <v>214</v>
      </c>
      <c r="L332" s="255"/>
      <c r="M332" s="256" t="s">
        <v>19</v>
      </c>
      <c r="N332" s="257" t="s">
        <v>40</v>
      </c>
      <c r="O332" s="84"/>
      <c r="P332" s="205">
        <f>O332*H332</f>
        <v>0</v>
      </c>
      <c r="Q332" s="205">
        <v>1</v>
      </c>
      <c r="R332" s="205">
        <f>Q332*H332</f>
        <v>0.86899999999999999</v>
      </c>
      <c r="S332" s="205">
        <v>0</v>
      </c>
      <c r="T332" s="20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07" t="s">
        <v>377</v>
      </c>
      <c r="AT332" s="207" t="s">
        <v>316</v>
      </c>
      <c r="AU332" s="207" t="s">
        <v>79</v>
      </c>
      <c r="AY332" s="17" t="s">
        <v>122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7" t="s">
        <v>77</v>
      </c>
      <c r="BK332" s="208">
        <f>ROUND(I332*H332,2)</f>
        <v>0</v>
      </c>
      <c r="BL332" s="17" t="s">
        <v>290</v>
      </c>
      <c r="BM332" s="207" t="s">
        <v>783</v>
      </c>
    </row>
    <row r="333" s="2" customFormat="1">
      <c r="A333" s="38"/>
      <c r="B333" s="39"/>
      <c r="C333" s="40"/>
      <c r="D333" s="209" t="s">
        <v>128</v>
      </c>
      <c r="E333" s="40"/>
      <c r="F333" s="210" t="s">
        <v>782</v>
      </c>
      <c r="G333" s="40"/>
      <c r="H333" s="40"/>
      <c r="I333" s="211"/>
      <c r="J333" s="40"/>
      <c r="K333" s="40"/>
      <c r="L333" s="44"/>
      <c r="M333" s="212"/>
      <c r="N333" s="213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128</v>
      </c>
      <c r="AU333" s="17" t="s">
        <v>79</v>
      </c>
    </row>
    <row r="334" s="13" customFormat="1">
      <c r="A334" s="13"/>
      <c r="B334" s="226"/>
      <c r="C334" s="227"/>
      <c r="D334" s="209" t="s">
        <v>241</v>
      </c>
      <c r="E334" s="228" t="s">
        <v>19</v>
      </c>
      <c r="F334" s="229" t="s">
        <v>784</v>
      </c>
      <c r="G334" s="227"/>
      <c r="H334" s="230">
        <v>0.86899999999999999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241</v>
      </c>
      <c r="AU334" s="236" t="s">
        <v>79</v>
      </c>
      <c r="AV334" s="13" t="s">
        <v>79</v>
      </c>
      <c r="AW334" s="13" t="s">
        <v>31</v>
      </c>
      <c r="AX334" s="13" t="s">
        <v>77</v>
      </c>
      <c r="AY334" s="236" t="s">
        <v>122</v>
      </c>
    </row>
    <row r="335" s="2" customFormat="1" ht="16.5" customHeight="1">
      <c r="A335" s="38"/>
      <c r="B335" s="39"/>
      <c r="C335" s="248" t="s">
        <v>785</v>
      </c>
      <c r="D335" s="248" t="s">
        <v>316</v>
      </c>
      <c r="E335" s="249" t="s">
        <v>786</v>
      </c>
      <c r="F335" s="250" t="s">
        <v>787</v>
      </c>
      <c r="G335" s="251" t="s">
        <v>410</v>
      </c>
      <c r="H335" s="252">
        <v>0.049000000000000002</v>
      </c>
      <c r="I335" s="253"/>
      <c r="J335" s="254">
        <f>ROUND(I335*H335,2)</f>
        <v>0</v>
      </c>
      <c r="K335" s="250" t="s">
        <v>214</v>
      </c>
      <c r="L335" s="255"/>
      <c r="M335" s="256" t="s">
        <v>19</v>
      </c>
      <c r="N335" s="257" t="s">
        <v>40</v>
      </c>
      <c r="O335" s="84"/>
      <c r="P335" s="205">
        <f>O335*H335</f>
        <v>0</v>
      </c>
      <c r="Q335" s="205">
        <v>1</v>
      </c>
      <c r="R335" s="205">
        <f>Q335*H335</f>
        <v>0.049000000000000002</v>
      </c>
      <c r="S335" s="205">
        <v>0</v>
      </c>
      <c r="T335" s="20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07" t="s">
        <v>377</v>
      </c>
      <c r="AT335" s="207" t="s">
        <v>316</v>
      </c>
      <c r="AU335" s="207" t="s">
        <v>79</v>
      </c>
      <c r="AY335" s="17" t="s">
        <v>122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7" t="s">
        <v>77</v>
      </c>
      <c r="BK335" s="208">
        <f>ROUND(I335*H335,2)</f>
        <v>0</v>
      </c>
      <c r="BL335" s="17" t="s">
        <v>290</v>
      </c>
      <c r="BM335" s="207" t="s">
        <v>788</v>
      </c>
    </row>
    <row r="336" s="2" customFormat="1">
      <c r="A336" s="38"/>
      <c r="B336" s="39"/>
      <c r="C336" s="40"/>
      <c r="D336" s="209" t="s">
        <v>128</v>
      </c>
      <c r="E336" s="40"/>
      <c r="F336" s="210" t="s">
        <v>787</v>
      </c>
      <c r="G336" s="40"/>
      <c r="H336" s="40"/>
      <c r="I336" s="211"/>
      <c r="J336" s="40"/>
      <c r="K336" s="40"/>
      <c r="L336" s="44"/>
      <c r="M336" s="212"/>
      <c r="N336" s="213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128</v>
      </c>
      <c r="AU336" s="17" t="s">
        <v>79</v>
      </c>
    </row>
    <row r="337" s="13" customFormat="1">
      <c r="A337" s="13"/>
      <c r="B337" s="226"/>
      <c r="C337" s="227"/>
      <c r="D337" s="209" t="s">
        <v>241</v>
      </c>
      <c r="E337" s="228" t="s">
        <v>19</v>
      </c>
      <c r="F337" s="229" t="s">
        <v>789</v>
      </c>
      <c r="G337" s="227"/>
      <c r="H337" s="230">
        <v>0.049000000000000002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241</v>
      </c>
      <c r="AU337" s="236" t="s">
        <v>79</v>
      </c>
      <c r="AV337" s="13" t="s">
        <v>79</v>
      </c>
      <c r="AW337" s="13" t="s">
        <v>31</v>
      </c>
      <c r="AX337" s="13" t="s">
        <v>77</v>
      </c>
      <c r="AY337" s="236" t="s">
        <v>122</v>
      </c>
    </row>
    <row r="338" s="2" customFormat="1" ht="16.5" customHeight="1">
      <c r="A338" s="38"/>
      <c r="B338" s="39"/>
      <c r="C338" s="248" t="s">
        <v>790</v>
      </c>
      <c r="D338" s="248" t="s">
        <v>316</v>
      </c>
      <c r="E338" s="249" t="s">
        <v>791</v>
      </c>
      <c r="F338" s="250" t="s">
        <v>792</v>
      </c>
      <c r="G338" s="251" t="s">
        <v>410</v>
      </c>
      <c r="H338" s="252">
        <v>0.017000000000000001</v>
      </c>
      <c r="I338" s="253"/>
      <c r="J338" s="254">
        <f>ROUND(I338*H338,2)</f>
        <v>0</v>
      </c>
      <c r="K338" s="250" t="s">
        <v>214</v>
      </c>
      <c r="L338" s="255"/>
      <c r="M338" s="256" t="s">
        <v>19</v>
      </c>
      <c r="N338" s="257" t="s">
        <v>40</v>
      </c>
      <c r="O338" s="84"/>
      <c r="P338" s="205">
        <f>O338*H338</f>
        <v>0</v>
      </c>
      <c r="Q338" s="205">
        <v>1</v>
      </c>
      <c r="R338" s="205">
        <f>Q338*H338</f>
        <v>0.017000000000000001</v>
      </c>
      <c r="S338" s="205">
        <v>0</v>
      </c>
      <c r="T338" s="20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07" t="s">
        <v>377</v>
      </c>
      <c r="AT338" s="207" t="s">
        <v>316</v>
      </c>
      <c r="AU338" s="207" t="s">
        <v>79</v>
      </c>
      <c r="AY338" s="17" t="s">
        <v>122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7" t="s">
        <v>77</v>
      </c>
      <c r="BK338" s="208">
        <f>ROUND(I338*H338,2)</f>
        <v>0</v>
      </c>
      <c r="BL338" s="17" t="s">
        <v>290</v>
      </c>
      <c r="BM338" s="207" t="s">
        <v>793</v>
      </c>
    </row>
    <row r="339" s="2" customFormat="1">
      <c r="A339" s="38"/>
      <c r="B339" s="39"/>
      <c r="C339" s="40"/>
      <c r="D339" s="209" t="s">
        <v>128</v>
      </c>
      <c r="E339" s="40"/>
      <c r="F339" s="210" t="s">
        <v>792</v>
      </c>
      <c r="G339" s="40"/>
      <c r="H339" s="40"/>
      <c r="I339" s="211"/>
      <c r="J339" s="40"/>
      <c r="K339" s="40"/>
      <c r="L339" s="44"/>
      <c r="M339" s="212"/>
      <c r="N339" s="21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128</v>
      </c>
      <c r="AU339" s="17" t="s">
        <v>79</v>
      </c>
    </row>
    <row r="340" s="13" customFormat="1">
      <c r="A340" s="13"/>
      <c r="B340" s="226"/>
      <c r="C340" s="227"/>
      <c r="D340" s="209" t="s">
        <v>241</v>
      </c>
      <c r="E340" s="228" t="s">
        <v>19</v>
      </c>
      <c r="F340" s="229" t="s">
        <v>794</v>
      </c>
      <c r="G340" s="227"/>
      <c r="H340" s="230">
        <v>0.017000000000000001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241</v>
      </c>
      <c r="AU340" s="236" t="s">
        <v>79</v>
      </c>
      <c r="AV340" s="13" t="s">
        <v>79</v>
      </c>
      <c r="AW340" s="13" t="s">
        <v>31</v>
      </c>
      <c r="AX340" s="13" t="s">
        <v>77</v>
      </c>
      <c r="AY340" s="236" t="s">
        <v>122</v>
      </c>
    </row>
    <row r="341" s="2" customFormat="1" ht="16.5" customHeight="1">
      <c r="A341" s="38"/>
      <c r="B341" s="39"/>
      <c r="C341" s="248" t="s">
        <v>795</v>
      </c>
      <c r="D341" s="248" t="s">
        <v>316</v>
      </c>
      <c r="E341" s="249" t="s">
        <v>796</v>
      </c>
      <c r="F341" s="250" t="s">
        <v>797</v>
      </c>
      <c r="G341" s="251" t="s">
        <v>213</v>
      </c>
      <c r="H341" s="252">
        <v>1</v>
      </c>
      <c r="I341" s="253"/>
      <c r="J341" s="254">
        <f>ROUND(I341*H341,2)</f>
        <v>0</v>
      </c>
      <c r="K341" s="250" t="s">
        <v>798</v>
      </c>
      <c r="L341" s="255"/>
      <c r="M341" s="256" t="s">
        <v>19</v>
      </c>
      <c r="N341" s="257" t="s">
        <v>40</v>
      </c>
      <c r="O341" s="84"/>
      <c r="P341" s="205">
        <f>O341*H341</f>
        <v>0</v>
      </c>
      <c r="Q341" s="205">
        <v>0.001</v>
      </c>
      <c r="R341" s="205">
        <f>Q341*H341</f>
        <v>0.001</v>
      </c>
      <c r="S341" s="205">
        <v>0</v>
      </c>
      <c r="T341" s="20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07" t="s">
        <v>377</v>
      </c>
      <c r="AT341" s="207" t="s">
        <v>316</v>
      </c>
      <c r="AU341" s="207" t="s">
        <v>79</v>
      </c>
      <c r="AY341" s="17" t="s">
        <v>122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7" t="s">
        <v>77</v>
      </c>
      <c r="BK341" s="208">
        <f>ROUND(I341*H341,2)</f>
        <v>0</v>
      </c>
      <c r="BL341" s="17" t="s">
        <v>290</v>
      </c>
      <c r="BM341" s="207" t="s">
        <v>799</v>
      </c>
    </row>
    <row r="342" s="2" customFormat="1">
      <c r="A342" s="38"/>
      <c r="B342" s="39"/>
      <c r="C342" s="40"/>
      <c r="D342" s="209" t="s">
        <v>128</v>
      </c>
      <c r="E342" s="40"/>
      <c r="F342" s="210" t="s">
        <v>797</v>
      </c>
      <c r="G342" s="40"/>
      <c r="H342" s="40"/>
      <c r="I342" s="211"/>
      <c r="J342" s="40"/>
      <c r="K342" s="40"/>
      <c r="L342" s="44"/>
      <c r="M342" s="212"/>
      <c r="N342" s="213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128</v>
      </c>
      <c r="AU342" s="17" t="s">
        <v>79</v>
      </c>
    </row>
    <row r="343" s="13" customFormat="1">
      <c r="A343" s="13"/>
      <c r="B343" s="226"/>
      <c r="C343" s="227"/>
      <c r="D343" s="209" t="s">
        <v>241</v>
      </c>
      <c r="E343" s="228" t="s">
        <v>19</v>
      </c>
      <c r="F343" s="229" t="s">
        <v>77</v>
      </c>
      <c r="G343" s="227"/>
      <c r="H343" s="230">
        <v>1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241</v>
      </c>
      <c r="AU343" s="236" t="s">
        <v>79</v>
      </c>
      <c r="AV343" s="13" t="s">
        <v>79</v>
      </c>
      <c r="AW343" s="13" t="s">
        <v>31</v>
      </c>
      <c r="AX343" s="13" t="s">
        <v>77</v>
      </c>
      <c r="AY343" s="236" t="s">
        <v>122</v>
      </c>
    </row>
    <row r="344" s="2" customFormat="1" ht="16.5" customHeight="1">
      <c r="A344" s="38"/>
      <c r="B344" s="39"/>
      <c r="C344" s="196" t="s">
        <v>800</v>
      </c>
      <c r="D344" s="196" t="s">
        <v>123</v>
      </c>
      <c r="E344" s="197" t="s">
        <v>801</v>
      </c>
      <c r="F344" s="198" t="s">
        <v>802</v>
      </c>
      <c r="G344" s="199" t="s">
        <v>319</v>
      </c>
      <c r="H344" s="200">
        <v>539.15999999999997</v>
      </c>
      <c r="I344" s="201"/>
      <c r="J344" s="202">
        <f>ROUND(I344*H344,2)</f>
        <v>0</v>
      </c>
      <c r="K344" s="198" t="s">
        <v>214</v>
      </c>
      <c r="L344" s="44"/>
      <c r="M344" s="203" t="s">
        <v>19</v>
      </c>
      <c r="N344" s="204" t="s">
        <v>40</v>
      </c>
      <c r="O344" s="84"/>
      <c r="P344" s="205">
        <f>O344*H344</f>
        <v>0</v>
      </c>
      <c r="Q344" s="205">
        <v>5.0000000000000002E-05</v>
      </c>
      <c r="R344" s="205">
        <f>Q344*H344</f>
        <v>0.026957999999999999</v>
      </c>
      <c r="S344" s="205">
        <v>0</v>
      </c>
      <c r="T344" s="20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07" t="s">
        <v>290</v>
      </c>
      <c r="AT344" s="207" t="s">
        <v>123</v>
      </c>
      <c r="AU344" s="207" t="s">
        <v>79</v>
      </c>
      <c r="AY344" s="17" t="s">
        <v>122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7" t="s">
        <v>77</v>
      </c>
      <c r="BK344" s="208">
        <f>ROUND(I344*H344,2)</f>
        <v>0</v>
      </c>
      <c r="BL344" s="17" t="s">
        <v>290</v>
      </c>
      <c r="BM344" s="207" t="s">
        <v>803</v>
      </c>
    </row>
    <row r="345" s="2" customFormat="1">
      <c r="A345" s="38"/>
      <c r="B345" s="39"/>
      <c r="C345" s="40"/>
      <c r="D345" s="209" t="s">
        <v>128</v>
      </c>
      <c r="E345" s="40"/>
      <c r="F345" s="210" t="s">
        <v>804</v>
      </c>
      <c r="G345" s="40"/>
      <c r="H345" s="40"/>
      <c r="I345" s="211"/>
      <c r="J345" s="40"/>
      <c r="K345" s="40"/>
      <c r="L345" s="44"/>
      <c r="M345" s="212"/>
      <c r="N345" s="213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128</v>
      </c>
      <c r="AU345" s="17" t="s">
        <v>79</v>
      </c>
    </row>
    <row r="346" s="13" customFormat="1">
      <c r="A346" s="13"/>
      <c r="B346" s="226"/>
      <c r="C346" s="227"/>
      <c r="D346" s="209" t="s">
        <v>241</v>
      </c>
      <c r="E346" s="228" t="s">
        <v>19</v>
      </c>
      <c r="F346" s="229" t="s">
        <v>805</v>
      </c>
      <c r="G346" s="227"/>
      <c r="H346" s="230">
        <v>275.88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241</v>
      </c>
      <c r="AU346" s="236" t="s">
        <v>79</v>
      </c>
      <c r="AV346" s="13" t="s">
        <v>79</v>
      </c>
      <c r="AW346" s="13" t="s">
        <v>31</v>
      </c>
      <c r="AX346" s="13" t="s">
        <v>69</v>
      </c>
      <c r="AY346" s="236" t="s">
        <v>122</v>
      </c>
    </row>
    <row r="347" s="13" customFormat="1">
      <c r="A347" s="13"/>
      <c r="B347" s="226"/>
      <c r="C347" s="227"/>
      <c r="D347" s="209" t="s">
        <v>241</v>
      </c>
      <c r="E347" s="228" t="s">
        <v>19</v>
      </c>
      <c r="F347" s="229" t="s">
        <v>806</v>
      </c>
      <c r="G347" s="227"/>
      <c r="H347" s="230">
        <v>99.060000000000002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241</v>
      </c>
      <c r="AU347" s="236" t="s">
        <v>79</v>
      </c>
      <c r="AV347" s="13" t="s">
        <v>79</v>
      </c>
      <c r="AW347" s="13" t="s">
        <v>31</v>
      </c>
      <c r="AX347" s="13" t="s">
        <v>69</v>
      </c>
      <c r="AY347" s="236" t="s">
        <v>122</v>
      </c>
    </row>
    <row r="348" s="13" customFormat="1">
      <c r="A348" s="13"/>
      <c r="B348" s="226"/>
      <c r="C348" s="227"/>
      <c r="D348" s="209" t="s">
        <v>241</v>
      </c>
      <c r="E348" s="228" t="s">
        <v>19</v>
      </c>
      <c r="F348" s="229" t="s">
        <v>807</v>
      </c>
      <c r="G348" s="227"/>
      <c r="H348" s="230">
        <v>66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241</v>
      </c>
      <c r="AU348" s="236" t="s">
        <v>79</v>
      </c>
      <c r="AV348" s="13" t="s">
        <v>79</v>
      </c>
      <c r="AW348" s="13" t="s">
        <v>31</v>
      </c>
      <c r="AX348" s="13" t="s">
        <v>69</v>
      </c>
      <c r="AY348" s="236" t="s">
        <v>122</v>
      </c>
    </row>
    <row r="349" s="13" customFormat="1">
      <c r="A349" s="13"/>
      <c r="B349" s="226"/>
      <c r="C349" s="227"/>
      <c r="D349" s="209" t="s">
        <v>241</v>
      </c>
      <c r="E349" s="228" t="s">
        <v>19</v>
      </c>
      <c r="F349" s="229" t="s">
        <v>808</v>
      </c>
      <c r="G349" s="227"/>
      <c r="H349" s="230">
        <v>98.219999999999999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241</v>
      </c>
      <c r="AU349" s="236" t="s">
        <v>79</v>
      </c>
      <c r="AV349" s="13" t="s">
        <v>79</v>
      </c>
      <c r="AW349" s="13" t="s">
        <v>31</v>
      </c>
      <c r="AX349" s="13" t="s">
        <v>69</v>
      </c>
      <c r="AY349" s="236" t="s">
        <v>122</v>
      </c>
    </row>
    <row r="350" s="14" customFormat="1">
      <c r="A350" s="14"/>
      <c r="B350" s="237"/>
      <c r="C350" s="238"/>
      <c r="D350" s="209" t="s">
        <v>241</v>
      </c>
      <c r="E350" s="239" t="s">
        <v>19</v>
      </c>
      <c r="F350" s="240" t="s">
        <v>243</v>
      </c>
      <c r="G350" s="238"/>
      <c r="H350" s="241">
        <v>539.15999999999997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241</v>
      </c>
      <c r="AU350" s="247" t="s">
        <v>79</v>
      </c>
      <c r="AV350" s="14" t="s">
        <v>121</v>
      </c>
      <c r="AW350" s="14" t="s">
        <v>31</v>
      </c>
      <c r="AX350" s="14" t="s">
        <v>77</v>
      </c>
      <c r="AY350" s="247" t="s">
        <v>122</v>
      </c>
    </row>
    <row r="351" s="2" customFormat="1" ht="16.5" customHeight="1">
      <c r="A351" s="38"/>
      <c r="B351" s="39"/>
      <c r="C351" s="196" t="s">
        <v>809</v>
      </c>
      <c r="D351" s="196" t="s">
        <v>123</v>
      </c>
      <c r="E351" s="197" t="s">
        <v>810</v>
      </c>
      <c r="F351" s="198" t="s">
        <v>811</v>
      </c>
      <c r="G351" s="199" t="s">
        <v>319</v>
      </c>
      <c r="H351" s="200">
        <v>422.42000000000002</v>
      </c>
      <c r="I351" s="201"/>
      <c r="J351" s="202">
        <f>ROUND(I351*H351,2)</f>
        <v>0</v>
      </c>
      <c r="K351" s="198" t="s">
        <v>214</v>
      </c>
      <c r="L351" s="44"/>
      <c r="M351" s="203" t="s">
        <v>19</v>
      </c>
      <c r="N351" s="204" t="s">
        <v>40</v>
      </c>
      <c r="O351" s="84"/>
      <c r="P351" s="205">
        <f>O351*H351</f>
        <v>0</v>
      </c>
      <c r="Q351" s="205">
        <v>5.0000000000000002E-05</v>
      </c>
      <c r="R351" s="205">
        <f>Q351*H351</f>
        <v>0.021121000000000001</v>
      </c>
      <c r="S351" s="205">
        <v>0</v>
      </c>
      <c r="T351" s="20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7" t="s">
        <v>290</v>
      </c>
      <c r="AT351" s="207" t="s">
        <v>123</v>
      </c>
      <c r="AU351" s="207" t="s">
        <v>79</v>
      </c>
      <c r="AY351" s="17" t="s">
        <v>122</v>
      </c>
      <c r="BE351" s="208">
        <f>IF(N351="základní",J351,0)</f>
        <v>0</v>
      </c>
      <c r="BF351" s="208">
        <f>IF(N351="snížená",J351,0)</f>
        <v>0</v>
      </c>
      <c r="BG351" s="208">
        <f>IF(N351="zákl. přenesená",J351,0)</f>
        <v>0</v>
      </c>
      <c r="BH351" s="208">
        <f>IF(N351="sníž. přenesená",J351,0)</f>
        <v>0</v>
      </c>
      <c r="BI351" s="208">
        <f>IF(N351="nulová",J351,0)</f>
        <v>0</v>
      </c>
      <c r="BJ351" s="17" t="s">
        <v>77</v>
      </c>
      <c r="BK351" s="208">
        <f>ROUND(I351*H351,2)</f>
        <v>0</v>
      </c>
      <c r="BL351" s="17" t="s">
        <v>290</v>
      </c>
      <c r="BM351" s="207" t="s">
        <v>812</v>
      </c>
    </row>
    <row r="352" s="2" customFormat="1">
      <c r="A352" s="38"/>
      <c r="B352" s="39"/>
      <c r="C352" s="40"/>
      <c r="D352" s="209" t="s">
        <v>128</v>
      </c>
      <c r="E352" s="40"/>
      <c r="F352" s="210" t="s">
        <v>813</v>
      </c>
      <c r="G352" s="40"/>
      <c r="H352" s="40"/>
      <c r="I352" s="211"/>
      <c r="J352" s="40"/>
      <c r="K352" s="40"/>
      <c r="L352" s="44"/>
      <c r="M352" s="212"/>
      <c r="N352" s="213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128</v>
      </c>
      <c r="AU352" s="17" t="s">
        <v>79</v>
      </c>
    </row>
    <row r="353" s="13" customFormat="1">
      <c r="A353" s="13"/>
      <c r="B353" s="226"/>
      <c r="C353" s="227"/>
      <c r="D353" s="209" t="s">
        <v>241</v>
      </c>
      <c r="E353" s="228" t="s">
        <v>19</v>
      </c>
      <c r="F353" s="229" t="s">
        <v>814</v>
      </c>
      <c r="G353" s="227"/>
      <c r="H353" s="230">
        <v>176.97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241</v>
      </c>
      <c r="AU353" s="236" t="s">
        <v>79</v>
      </c>
      <c r="AV353" s="13" t="s">
        <v>79</v>
      </c>
      <c r="AW353" s="13" t="s">
        <v>31</v>
      </c>
      <c r="AX353" s="13" t="s">
        <v>69</v>
      </c>
      <c r="AY353" s="236" t="s">
        <v>122</v>
      </c>
    </row>
    <row r="354" s="13" customFormat="1">
      <c r="A354" s="13"/>
      <c r="B354" s="226"/>
      <c r="C354" s="227"/>
      <c r="D354" s="209" t="s">
        <v>241</v>
      </c>
      <c r="E354" s="228" t="s">
        <v>19</v>
      </c>
      <c r="F354" s="229" t="s">
        <v>815</v>
      </c>
      <c r="G354" s="227"/>
      <c r="H354" s="230">
        <v>245.44999999999999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241</v>
      </c>
      <c r="AU354" s="236" t="s">
        <v>79</v>
      </c>
      <c r="AV354" s="13" t="s">
        <v>79</v>
      </c>
      <c r="AW354" s="13" t="s">
        <v>31</v>
      </c>
      <c r="AX354" s="13" t="s">
        <v>69</v>
      </c>
      <c r="AY354" s="236" t="s">
        <v>122</v>
      </c>
    </row>
    <row r="355" s="14" customFormat="1">
      <c r="A355" s="14"/>
      <c r="B355" s="237"/>
      <c r="C355" s="238"/>
      <c r="D355" s="209" t="s">
        <v>241</v>
      </c>
      <c r="E355" s="239" t="s">
        <v>19</v>
      </c>
      <c r="F355" s="240" t="s">
        <v>243</v>
      </c>
      <c r="G355" s="238"/>
      <c r="H355" s="241">
        <v>422.42000000000002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241</v>
      </c>
      <c r="AU355" s="247" t="s">
        <v>79</v>
      </c>
      <c r="AV355" s="14" t="s">
        <v>121</v>
      </c>
      <c r="AW355" s="14" t="s">
        <v>31</v>
      </c>
      <c r="AX355" s="14" t="s">
        <v>77</v>
      </c>
      <c r="AY355" s="247" t="s">
        <v>122</v>
      </c>
    </row>
    <row r="356" s="2" customFormat="1" ht="16.5" customHeight="1">
      <c r="A356" s="38"/>
      <c r="B356" s="39"/>
      <c r="C356" s="196" t="s">
        <v>816</v>
      </c>
      <c r="D356" s="196" t="s">
        <v>123</v>
      </c>
      <c r="E356" s="197" t="s">
        <v>817</v>
      </c>
      <c r="F356" s="198" t="s">
        <v>818</v>
      </c>
      <c r="G356" s="199" t="s">
        <v>319</v>
      </c>
      <c r="H356" s="200">
        <v>929.96000000000004</v>
      </c>
      <c r="I356" s="201"/>
      <c r="J356" s="202">
        <f>ROUND(I356*H356,2)</f>
        <v>0</v>
      </c>
      <c r="K356" s="198" t="s">
        <v>214</v>
      </c>
      <c r="L356" s="44"/>
      <c r="M356" s="203" t="s">
        <v>19</v>
      </c>
      <c r="N356" s="204" t="s">
        <v>40</v>
      </c>
      <c r="O356" s="84"/>
      <c r="P356" s="205">
        <f>O356*H356</f>
        <v>0</v>
      </c>
      <c r="Q356" s="205">
        <v>5.0000000000000002E-05</v>
      </c>
      <c r="R356" s="205">
        <f>Q356*H356</f>
        <v>0.046498000000000005</v>
      </c>
      <c r="S356" s="205">
        <v>0</v>
      </c>
      <c r="T356" s="20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7" t="s">
        <v>290</v>
      </c>
      <c r="AT356" s="207" t="s">
        <v>123</v>
      </c>
      <c r="AU356" s="207" t="s">
        <v>79</v>
      </c>
      <c r="AY356" s="17" t="s">
        <v>122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7" t="s">
        <v>77</v>
      </c>
      <c r="BK356" s="208">
        <f>ROUND(I356*H356,2)</f>
        <v>0</v>
      </c>
      <c r="BL356" s="17" t="s">
        <v>290</v>
      </c>
      <c r="BM356" s="207" t="s">
        <v>819</v>
      </c>
    </row>
    <row r="357" s="2" customFormat="1">
      <c r="A357" s="38"/>
      <c r="B357" s="39"/>
      <c r="C357" s="40"/>
      <c r="D357" s="209" t="s">
        <v>128</v>
      </c>
      <c r="E357" s="40"/>
      <c r="F357" s="210" t="s">
        <v>820</v>
      </c>
      <c r="G357" s="40"/>
      <c r="H357" s="40"/>
      <c r="I357" s="211"/>
      <c r="J357" s="40"/>
      <c r="K357" s="40"/>
      <c r="L357" s="44"/>
      <c r="M357" s="212"/>
      <c r="N357" s="213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128</v>
      </c>
      <c r="AU357" s="17" t="s">
        <v>79</v>
      </c>
    </row>
    <row r="358" s="13" customFormat="1">
      <c r="A358" s="13"/>
      <c r="B358" s="226"/>
      <c r="C358" s="227"/>
      <c r="D358" s="209" t="s">
        <v>241</v>
      </c>
      <c r="E358" s="228" t="s">
        <v>19</v>
      </c>
      <c r="F358" s="229" t="s">
        <v>821</v>
      </c>
      <c r="G358" s="227"/>
      <c r="H358" s="230">
        <v>929.96000000000004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241</v>
      </c>
      <c r="AU358" s="236" t="s">
        <v>79</v>
      </c>
      <c r="AV358" s="13" t="s">
        <v>79</v>
      </c>
      <c r="AW358" s="13" t="s">
        <v>31</v>
      </c>
      <c r="AX358" s="13" t="s">
        <v>77</v>
      </c>
      <c r="AY358" s="236" t="s">
        <v>122</v>
      </c>
    </row>
    <row r="359" s="2" customFormat="1" ht="16.5" customHeight="1">
      <c r="A359" s="38"/>
      <c r="B359" s="39"/>
      <c r="C359" s="196" t="s">
        <v>822</v>
      </c>
      <c r="D359" s="196" t="s">
        <v>123</v>
      </c>
      <c r="E359" s="197" t="s">
        <v>823</v>
      </c>
      <c r="F359" s="198" t="s">
        <v>824</v>
      </c>
      <c r="G359" s="199" t="s">
        <v>410</v>
      </c>
      <c r="H359" s="200">
        <v>2.411</v>
      </c>
      <c r="I359" s="201"/>
      <c r="J359" s="202">
        <f>ROUND(I359*H359,2)</f>
        <v>0</v>
      </c>
      <c r="K359" s="198" t="s">
        <v>214</v>
      </c>
      <c r="L359" s="44"/>
      <c r="M359" s="203" t="s">
        <v>19</v>
      </c>
      <c r="N359" s="204" t="s">
        <v>40</v>
      </c>
      <c r="O359" s="84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7" t="s">
        <v>290</v>
      </c>
      <c r="AT359" s="207" t="s">
        <v>123</v>
      </c>
      <c r="AU359" s="207" t="s">
        <v>79</v>
      </c>
      <c r="AY359" s="17" t="s">
        <v>122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7" t="s">
        <v>77</v>
      </c>
      <c r="BK359" s="208">
        <f>ROUND(I359*H359,2)</f>
        <v>0</v>
      </c>
      <c r="BL359" s="17" t="s">
        <v>290</v>
      </c>
      <c r="BM359" s="207" t="s">
        <v>825</v>
      </c>
    </row>
    <row r="360" s="2" customFormat="1">
      <c r="A360" s="38"/>
      <c r="B360" s="39"/>
      <c r="C360" s="40"/>
      <c r="D360" s="209" t="s">
        <v>128</v>
      </c>
      <c r="E360" s="40"/>
      <c r="F360" s="210" t="s">
        <v>826</v>
      </c>
      <c r="G360" s="40"/>
      <c r="H360" s="40"/>
      <c r="I360" s="211"/>
      <c r="J360" s="40"/>
      <c r="K360" s="40"/>
      <c r="L360" s="44"/>
      <c r="M360" s="212"/>
      <c r="N360" s="213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128</v>
      </c>
      <c r="AU360" s="17" t="s">
        <v>79</v>
      </c>
    </row>
    <row r="361" s="2" customFormat="1" ht="16.5" customHeight="1">
      <c r="A361" s="38"/>
      <c r="B361" s="39"/>
      <c r="C361" s="196" t="s">
        <v>827</v>
      </c>
      <c r="D361" s="196" t="s">
        <v>123</v>
      </c>
      <c r="E361" s="197" t="s">
        <v>828</v>
      </c>
      <c r="F361" s="198" t="s">
        <v>829</v>
      </c>
      <c r="G361" s="199" t="s">
        <v>319</v>
      </c>
      <c r="H361" s="200">
        <v>1926.4100000000001</v>
      </c>
      <c r="I361" s="201"/>
      <c r="J361" s="202">
        <f>ROUND(I361*H361,2)</f>
        <v>0</v>
      </c>
      <c r="K361" s="198" t="s">
        <v>19</v>
      </c>
      <c r="L361" s="44"/>
      <c r="M361" s="203" t="s">
        <v>19</v>
      </c>
      <c r="N361" s="204" t="s">
        <v>40</v>
      </c>
      <c r="O361" s="84"/>
      <c r="P361" s="205">
        <f>O361*H361</f>
        <v>0</v>
      </c>
      <c r="Q361" s="205">
        <v>0</v>
      </c>
      <c r="R361" s="205">
        <f>Q361*H361</f>
        <v>0</v>
      </c>
      <c r="S361" s="205">
        <v>0</v>
      </c>
      <c r="T361" s="20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7" t="s">
        <v>290</v>
      </c>
      <c r="AT361" s="207" t="s">
        <v>123</v>
      </c>
      <c r="AU361" s="207" t="s">
        <v>79</v>
      </c>
      <c r="AY361" s="17" t="s">
        <v>122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7" t="s">
        <v>77</v>
      </c>
      <c r="BK361" s="208">
        <f>ROUND(I361*H361,2)</f>
        <v>0</v>
      </c>
      <c r="BL361" s="17" t="s">
        <v>290</v>
      </c>
      <c r="BM361" s="207" t="s">
        <v>830</v>
      </c>
    </row>
    <row r="362" s="2" customFormat="1">
      <c r="A362" s="38"/>
      <c r="B362" s="39"/>
      <c r="C362" s="40"/>
      <c r="D362" s="209" t="s">
        <v>128</v>
      </c>
      <c r="E362" s="40"/>
      <c r="F362" s="210" t="s">
        <v>829</v>
      </c>
      <c r="G362" s="40"/>
      <c r="H362" s="40"/>
      <c r="I362" s="211"/>
      <c r="J362" s="40"/>
      <c r="K362" s="40"/>
      <c r="L362" s="44"/>
      <c r="M362" s="212"/>
      <c r="N362" s="213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128</v>
      </c>
      <c r="AU362" s="17" t="s">
        <v>79</v>
      </c>
    </row>
    <row r="363" s="13" customFormat="1">
      <c r="A363" s="13"/>
      <c r="B363" s="226"/>
      <c r="C363" s="227"/>
      <c r="D363" s="209" t="s">
        <v>241</v>
      </c>
      <c r="E363" s="228" t="s">
        <v>19</v>
      </c>
      <c r="F363" s="229" t="s">
        <v>805</v>
      </c>
      <c r="G363" s="227"/>
      <c r="H363" s="230">
        <v>275.88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241</v>
      </c>
      <c r="AU363" s="236" t="s">
        <v>79</v>
      </c>
      <c r="AV363" s="13" t="s">
        <v>79</v>
      </c>
      <c r="AW363" s="13" t="s">
        <v>31</v>
      </c>
      <c r="AX363" s="13" t="s">
        <v>69</v>
      </c>
      <c r="AY363" s="236" t="s">
        <v>122</v>
      </c>
    </row>
    <row r="364" s="13" customFormat="1">
      <c r="A364" s="13"/>
      <c r="B364" s="226"/>
      <c r="C364" s="227"/>
      <c r="D364" s="209" t="s">
        <v>241</v>
      </c>
      <c r="E364" s="228" t="s">
        <v>19</v>
      </c>
      <c r="F364" s="229" t="s">
        <v>740</v>
      </c>
      <c r="G364" s="227"/>
      <c r="H364" s="230">
        <v>18.289999999999999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241</v>
      </c>
      <c r="AU364" s="236" t="s">
        <v>79</v>
      </c>
      <c r="AV364" s="13" t="s">
        <v>79</v>
      </c>
      <c r="AW364" s="13" t="s">
        <v>31</v>
      </c>
      <c r="AX364" s="13" t="s">
        <v>69</v>
      </c>
      <c r="AY364" s="236" t="s">
        <v>122</v>
      </c>
    </row>
    <row r="365" s="13" customFormat="1">
      <c r="A365" s="13"/>
      <c r="B365" s="226"/>
      <c r="C365" s="227"/>
      <c r="D365" s="209" t="s">
        <v>241</v>
      </c>
      <c r="E365" s="228" t="s">
        <v>19</v>
      </c>
      <c r="F365" s="229" t="s">
        <v>814</v>
      </c>
      <c r="G365" s="227"/>
      <c r="H365" s="230">
        <v>176.97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241</v>
      </c>
      <c r="AU365" s="236" t="s">
        <v>79</v>
      </c>
      <c r="AV365" s="13" t="s">
        <v>79</v>
      </c>
      <c r="AW365" s="13" t="s">
        <v>31</v>
      </c>
      <c r="AX365" s="13" t="s">
        <v>69</v>
      </c>
      <c r="AY365" s="236" t="s">
        <v>122</v>
      </c>
    </row>
    <row r="366" s="13" customFormat="1">
      <c r="A366" s="13"/>
      <c r="B366" s="226"/>
      <c r="C366" s="227"/>
      <c r="D366" s="209" t="s">
        <v>241</v>
      </c>
      <c r="E366" s="228" t="s">
        <v>19</v>
      </c>
      <c r="F366" s="229" t="s">
        <v>806</v>
      </c>
      <c r="G366" s="227"/>
      <c r="H366" s="230">
        <v>99.060000000000002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241</v>
      </c>
      <c r="AU366" s="236" t="s">
        <v>79</v>
      </c>
      <c r="AV366" s="13" t="s">
        <v>79</v>
      </c>
      <c r="AW366" s="13" t="s">
        <v>31</v>
      </c>
      <c r="AX366" s="13" t="s">
        <v>69</v>
      </c>
      <c r="AY366" s="236" t="s">
        <v>122</v>
      </c>
    </row>
    <row r="367" s="13" customFormat="1">
      <c r="A367" s="13"/>
      <c r="B367" s="226"/>
      <c r="C367" s="227"/>
      <c r="D367" s="209" t="s">
        <v>241</v>
      </c>
      <c r="E367" s="228" t="s">
        <v>19</v>
      </c>
      <c r="F367" s="229" t="s">
        <v>821</v>
      </c>
      <c r="G367" s="227"/>
      <c r="H367" s="230">
        <v>929.96000000000004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241</v>
      </c>
      <c r="AU367" s="236" t="s">
        <v>79</v>
      </c>
      <c r="AV367" s="13" t="s">
        <v>79</v>
      </c>
      <c r="AW367" s="13" t="s">
        <v>31</v>
      </c>
      <c r="AX367" s="13" t="s">
        <v>69</v>
      </c>
      <c r="AY367" s="236" t="s">
        <v>122</v>
      </c>
    </row>
    <row r="368" s="13" customFormat="1">
      <c r="A368" s="13"/>
      <c r="B368" s="226"/>
      <c r="C368" s="227"/>
      <c r="D368" s="209" t="s">
        <v>241</v>
      </c>
      <c r="E368" s="228" t="s">
        <v>19</v>
      </c>
      <c r="F368" s="229" t="s">
        <v>815</v>
      </c>
      <c r="G368" s="227"/>
      <c r="H368" s="230">
        <v>245.44999999999999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241</v>
      </c>
      <c r="AU368" s="236" t="s">
        <v>79</v>
      </c>
      <c r="AV368" s="13" t="s">
        <v>79</v>
      </c>
      <c r="AW368" s="13" t="s">
        <v>31</v>
      </c>
      <c r="AX368" s="13" t="s">
        <v>69</v>
      </c>
      <c r="AY368" s="236" t="s">
        <v>122</v>
      </c>
    </row>
    <row r="369" s="13" customFormat="1">
      <c r="A369" s="13"/>
      <c r="B369" s="226"/>
      <c r="C369" s="227"/>
      <c r="D369" s="209" t="s">
        <v>241</v>
      </c>
      <c r="E369" s="228" t="s">
        <v>19</v>
      </c>
      <c r="F369" s="229" t="s">
        <v>807</v>
      </c>
      <c r="G369" s="227"/>
      <c r="H369" s="230">
        <v>66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241</v>
      </c>
      <c r="AU369" s="236" t="s">
        <v>79</v>
      </c>
      <c r="AV369" s="13" t="s">
        <v>79</v>
      </c>
      <c r="AW369" s="13" t="s">
        <v>31</v>
      </c>
      <c r="AX369" s="13" t="s">
        <v>69</v>
      </c>
      <c r="AY369" s="236" t="s">
        <v>122</v>
      </c>
    </row>
    <row r="370" s="13" customFormat="1">
      <c r="A370" s="13"/>
      <c r="B370" s="226"/>
      <c r="C370" s="227"/>
      <c r="D370" s="209" t="s">
        <v>241</v>
      </c>
      <c r="E370" s="228" t="s">
        <v>19</v>
      </c>
      <c r="F370" s="229" t="s">
        <v>741</v>
      </c>
      <c r="G370" s="227"/>
      <c r="H370" s="230">
        <v>16.579999999999998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241</v>
      </c>
      <c r="AU370" s="236" t="s">
        <v>79</v>
      </c>
      <c r="AV370" s="13" t="s">
        <v>79</v>
      </c>
      <c r="AW370" s="13" t="s">
        <v>31</v>
      </c>
      <c r="AX370" s="13" t="s">
        <v>69</v>
      </c>
      <c r="AY370" s="236" t="s">
        <v>122</v>
      </c>
    </row>
    <row r="371" s="13" customFormat="1">
      <c r="A371" s="13"/>
      <c r="B371" s="226"/>
      <c r="C371" s="227"/>
      <c r="D371" s="209" t="s">
        <v>241</v>
      </c>
      <c r="E371" s="228" t="s">
        <v>19</v>
      </c>
      <c r="F371" s="229" t="s">
        <v>808</v>
      </c>
      <c r="G371" s="227"/>
      <c r="H371" s="230">
        <v>98.219999999999999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241</v>
      </c>
      <c r="AU371" s="236" t="s">
        <v>79</v>
      </c>
      <c r="AV371" s="13" t="s">
        <v>79</v>
      </c>
      <c r="AW371" s="13" t="s">
        <v>31</v>
      </c>
      <c r="AX371" s="13" t="s">
        <v>69</v>
      </c>
      <c r="AY371" s="236" t="s">
        <v>122</v>
      </c>
    </row>
    <row r="372" s="14" customFormat="1">
      <c r="A372" s="14"/>
      <c r="B372" s="237"/>
      <c r="C372" s="238"/>
      <c r="D372" s="209" t="s">
        <v>241</v>
      </c>
      <c r="E372" s="239" t="s">
        <v>19</v>
      </c>
      <c r="F372" s="240" t="s">
        <v>243</v>
      </c>
      <c r="G372" s="238"/>
      <c r="H372" s="241">
        <v>1926.4100000000001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241</v>
      </c>
      <c r="AU372" s="247" t="s">
        <v>79</v>
      </c>
      <c r="AV372" s="14" t="s">
        <v>121</v>
      </c>
      <c r="AW372" s="14" t="s">
        <v>31</v>
      </c>
      <c r="AX372" s="14" t="s">
        <v>77</v>
      </c>
      <c r="AY372" s="247" t="s">
        <v>122</v>
      </c>
    </row>
    <row r="373" s="2" customFormat="1" ht="16.5" customHeight="1">
      <c r="A373" s="38"/>
      <c r="B373" s="39"/>
      <c r="C373" s="248" t="s">
        <v>831</v>
      </c>
      <c r="D373" s="248" t="s">
        <v>316</v>
      </c>
      <c r="E373" s="249" t="s">
        <v>832</v>
      </c>
      <c r="F373" s="250" t="s">
        <v>833</v>
      </c>
      <c r="G373" s="251" t="s">
        <v>213</v>
      </c>
      <c r="H373" s="252">
        <v>1</v>
      </c>
      <c r="I373" s="253"/>
      <c r="J373" s="254">
        <f>ROUND(I373*H373,2)</f>
        <v>0</v>
      </c>
      <c r="K373" s="250" t="s">
        <v>214</v>
      </c>
      <c r="L373" s="255"/>
      <c r="M373" s="256" t="s">
        <v>19</v>
      </c>
      <c r="N373" s="257" t="s">
        <v>40</v>
      </c>
      <c r="O373" s="84"/>
      <c r="P373" s="205">
        <f>O373*H373</f>
        <v>0</v>
      </c>
      <c r="Q373" s="205">
        <v>0.0115</v>
      </c>
      <c r="R373" s="205">
        <f>Q373*H373</f>
        <v>0.0115</v>
      </c>
      <c r="S373" s="205">
        <v>0</v>
      </c>
      <c r="T373" s="20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07" t="s">
        <v>377</v>
      </c>
      <c r="AT373" s="207" t="s">
        <v>316</v>
      </c>
      <c r="AU373" s="207" t="s">
        <v>79</v>
      </c>
      <c r="AY373" s="17" t="s">
        <v>122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7" t="s">
        <v>77</v>
      </c>
      <c r="BK373" s="208">
        <f>ROUND(I373*H373,2)</f>
        <v>0</v>
      </c>
      <c r="BL373" s="17" t="s">
        <v>290</v>
      </c>
      <c r="BM373" s="207" t="s">
        <v>834</v>
      </c>
    </row>
    <row r="374" s="2" customFormat="1">
      <c r="A374" s="38"/>
      <c r="B374" s="39"/>
      <c r="C374" s="40"/>
      <c r="D374" s="209" t="s">
        <v>128</v>
      </c>
      <c r="E374" s="40"/>
      <c r="F374" s="210" t="s">
        <v>833</v>
      </c>
      <c r="G374" s="40"/>
      <c r="H374" s="40"/>
      <c r="I374" s="211"/>
      <c r="J374" s="40"/>
      <c r="K374" s="40"/>
      <c r="L374" s="44"/>
      <c r="M374" s="212"/>
      <c r="N374" s="213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128</v>
      </c>
      <c r="AU374" s="17" t="s">
        <v>79</v>
      </c>
    </row>
    <row r="375" s="13" customFormat="1">
      <c r="A375" s="13"/>
      <c r="B375" s="226"/>
      <c r="C375" s="227"/>
      <c r="D375" s="209" t="s">
        <v>241</v>
      </c>
      <c r="E375" s="228" t="s">
        <v>19</v>
      </c>
      <c r="F375" s="229" t="s">
        <v>835</v>
      </c>
      <c r="G375" s="227"/>
      <c r="H375" s="230">
        <v>1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241</v>
      </c>
      <c r="AU375" s="236" t="s">
        <v>79</v>
      </c>
      <c r="AV375" s="13" t="s">
        <v>79</v>
      </c>
      <c r="AW375" s="13" t="s">
        <v>31</v>
      </c>
      <c r="AX375" s="13" t="s">
        <v>77</v>
      </c>
      <c r="AY375" s="236" t="s">
        <v>122</v>
      </c>
    </row>
    <row r="376" s="2" customFormat="1" ht="16.5" customHeight="1">
      <c r="A376" s="38"/>
      <c r="B376" s="39"/>
      <c r="C376" s="248" t="s">
        <v>836</v>
      </c>
      <c r="D376" s="248" t="s">
        <v>316</v>
      </c>
      <c r="E376" s="249" t="s">
        <v>837</v>
      </c>
      <c r="F376" s="250" t="s">
        <v>838</v>
      </c>
      <c r="G376" s="251" t="s">
        <v>213</v>
      </c>
      <c r="H376" s="252">
        <v>11</v>
      </c>
      <c r="I376" s="253"/>
      <c r="J376" s="254">
        <f>ROUND(I376*H376,2)</f>
        <v>0</v>
      </c>
      <c r="K376" s="250" t="s">
        <v>214</v>
      </c>
      <c r="L376" s="255"/>
      <c r="M376" s="256" t="s">
        <v>19</v>
      </c>
      <c r="N376" s="257" t="s">
        <v>40</v>
      </c>
      <c r="O376" s="84"/>
      <c r="P376" s="205">
        <f>O376*H376</f>
        <v>0</v>
      </c>
      <c r="Q376" s="205">
        <v>0.023</v>
      </c>
      <c r="R376" s="205">
        <f>Q376*H376</f>
        <v>0.253</v>
      </c>
      <c r="S376" s="205">
        <v>0</v>
      </c>
      <c r="T376" s="20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7" t="s">
        <v>377</v>
      </c>
      <c r="AT376" s="207" t="s">
        <v>316</v>
      </c>
      <c r="AU376" s="207" t="s">
        <v>79</v>
      </c>
      <c r="AY376" s="17" t="s">
        <v>122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7" t="s">
        <v>77</v>
      </c>
      <c r="BK376" s="208">
        <f>ROUND(I376*H376,2)</f>
        <v>0</v>
      </c>
      <c r="BL376" s="17" t="s">
        <v>290</v>
      </c>
      <c r="BM376" s="207" t="s">
        <v>839</v>
      </c>
    </row>
    <row r="377" s="2" customFormat="1">
      <c r="A377" s="38"/>
      <c r="B377" s="39"/>
      <c r="C377" s="40"/>
      <c r="D377" s="209" t="s">
        <v>128</v>
      </c>
      <c r="E377" s="40"/>
      <c r="F377" s="210" t="s">
        <v>838</v>
      </c>
      <c r="G377" s="40"/>
      <c r="H377" s="40"/>
      <c r="I377" s="211"/>
      <c r="J377" s="40"/>
      <c r="K377" s="40"/>
      <c r="L377" s="44"/>
      <c r="M377" s="212"/>
      <c r="N377" s="213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128</v>
      </c>
      <c r="AU377" s="17" t="s">
        <v>79</v>
      </c>
    </row>
    <row r="378" s="13" customFormat="1">
      <c r="A378" s="13"/>
      <c r="B378" s="226"/>
      <c r="C378" s="227"/>
      <c r="D378" s="209" t="s">
        <v>241</v>
      </c>
      <c r="E378" s="228" t="s">
        <v>19</v>
      </c>
      <c r="F378" s="229" t="s">
        <v>840</v>
      </c>
      <c r="G378" s="227"/>
      <c r="H378" s="230">
        <v>11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241</v>
      </c>
      <c r="AU378" s="236" t="s">
        <v>79</v>
      </c>
      <c r="AV378" s="13" t="s">
        <v>79</v>
      </c>
      <c r="AW378" s="13" t="s">
        <v>31</v>
      </c>
      <c r="AX378" s="13" t="s">
        <v>77</v>
      </c>
      <c r="AY378" s="236" t="s">
        <v>122</v>
      </c>
    </row>
    <row r="379" s="2" customFormat="1" ht="16.5" customHeight="1">
      <c r="A379" s="38"/>
      <c r="B379" s="39"/>
      <c r="C379" s="248" t="s">
        <v>841</v>
      </c>
      <c r="D379" s="248" t="s">
        <v>316</v>
      </c>
      <c r="E379" s="249" t="s">
        <v>842</v>
      </c>
      <c r="F379" s="250" t="s">
        <v>843</v>
      </c>
      <c r="G379" s="251" t="s">
        <v>213</v>
      </c>
      <c r="H379" s="252">
        <v>2</v>
      </c>
      <c r="I379" s="253"/>
      <c r="J379" s="254">
        <f>ROUND(I379*H379,2)</f>
        <v>0</v>
      </c>
      <c r="K379" s="250" t="s">
        <v>214</v>
      </c>
      <c r="L379" s="255"/>
      <c r="M379" s="256" t="s">
        <v>19</v>
      </c>
      <c r="N379" s="257" t="s">
        <v>40</v>
      </c>
      <c r="O379" s="84"/>
      <c r="P379" s="205">
        <f>O379*H379</f>
        <v>0</v>
      </c>
      <c r="Q379" s="205">
        <v>0.038399999999999997</v>
      </c>
      <c r="R379" s="205">
        <f>Q379*H379</f>
        <v>0.076799999999999993</v>
      </c>
      <c r="S379" s="205">
        <v>0</v>
      </c>
      <c r="T379" s="20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07" t="s">
        <v>377</v>
      </c>
      <c r="AT379" s="207" t="s">
        <v>316</v>
      </c>
      <c r="AU379" s="207" t="s">
        <v>79</v>
      </c>
      <c r="AY379" s="17" t="s">
        <v>122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7" t="s">
        <v>77</v>
      </c>
      <c r="BK379" s="208">
        <f>ROUND(I379*H379,2)</f>
        <v>0</v>
      </c>
      <c r="BL379" s="17" t="s">
        <v>290</v>
      </c>
      <c r="BM379" s="207" t="s">
        <v>844</v>
      </c>
    </row>
    <row r="380" s="2" customFormat="1">
      <c r="A380" s="38"/>
      <c r="B380" s="39"/>
      <c r="C380" s="40"/>
      <c r="D380" s="209" t="s">
        <v>128</v>
      </c>
      <c r="E380" s="40"/>
      <c r="F380" s="210" t="s">
        <v>843</v>
      </c>
      <c r="G380" s="40"/>
      <c r="H380" s="40"/>
      <c r="I380" s="211"/>
      <c r="J380" s="40"/>
      <c r="K380" s="40"/>
      <c r="L380" s="44"/>
      <c r="M380" s="212"/>
      <c r="N380" s="213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128</v>
      </c>
      <c r="AU380" s="17" t="s">
        <v>79</v>
      </c>
    </row>
    <row r="381" s="13" customFormat="1">
      <c r="A381" s="13"/>
      <c r="B381" s="226"/>
      <c r="C381" s="227"/>
      <c r="D381" s="209" t="s">
        <v>241</v>
      </c>
      <c r="E381" s="228" t="s">
        <v>19</v>
      </c>
      <c r="F381" s="229" t="s">
        <v>845</v>
      </c>
      <c r="G381" s="227"/>
      <c r="H381" s="230">
        <v>2</v>
      </c>
      <c r="I381" s="231"/>
      <c r="J381" s="227"/>
      <c r="K381" s="227"/>
      <c r="L381" s="232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241</v>
      </c>
      <c r="AU381" s="236" t="s">
        <v>79</v>
      </c>
      <c r="AV381" s="13" t="s">
        <v>79</v>
      </c>
      <c r="AW381" s="13" t="s">
        <v>31</v>
      </c>
      <c r="AX381" s="13" t="s">
        <v>77</v>
      </c>
      <c r="AY381" s="236" t="s">
        <v>122</v>
      </c>
    </row>
    <row r="382" s="2" customFormat="1" ht="6.96" customHeight="1">
      <c r="A382" s="38"/>
      <c r="B382" s="59"/>
      <c r="C382" s="60"/>
      <c r="D382" s="60"/>
      <c r="E382" s="60"/>
      <c r="F382" s="60"/>
      <c r="G382" s="60"/>
      <c r="H382" s="60"/>
      <c r="I382" s="60"/>
      <c r="J382" s="60"/>
      <c r="K382" s="60"/>
      <c r="L382" s="44"/>
      <c r="M382" s="38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</row>
  </sheetData>
  <sheetProtection sheet="1" autoFilter="0" formatColumns="0" formatRows="0" objects="1" scenarios="1" spinCount="100000" saltValue="GAqIPe8OLihWtZZ4BUvSgg1c5059SWSbWthMPNtQtXUsCJuZwoSV7YwpeGBx55V9zsYtNP60Lm9HQeiCEnNdVQ==" hashValue="ZoSerawT1aCwIWGbc1cPQFL/e6tUQ0jnO6rjqvIXiDbS76tHrCiMba7pDJNLzs02ndKN1Z8nw8Z0Mft6e8INcg==" algorithmName="SHA-512" password="CC35"/>
  <autoFilter ref="C88:K38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846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ROUND((SUM(BE91:BE374)),  2)</f>
        <v>0</v>
      </c>
      <c r="G33" s="38"/>
      <c r="H33" s="38"/>
      <c r="I33" s="148">
        <v>0.20999999999999999</v>
      </c>
      <c r="J33" s="147">
        <f>ROUND(((SUM(BE91:BE374))*I33),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ROUND((SUM(BF91:BF374)),  2)</f>
        <v>0</v>
      </c>
      <c r="G34" s="38"/>
      <c r="H34" s="38"/>
      <c r="I34" s="148">
        <v>0.14999999999999999</v>
      </c>
      <c r="J34" s="147">
        <f>ROUND(((SUM(BF91:BF374))*I34),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ROUND((SUM(BG91:BG374)),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ROUND((SUM(BH91:BH374)),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ROUND((SUM(BI91:BI374)),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Polní cesta HC13 s příkopem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J93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8"/>
      <c r="C62" s="219"/>
      <c r="D62" s="220" t="s">
        <v>454</v>
      </c>
      <c r="E62" s="221"/>
      <c r="F62" s="221"/>
      <c r="G62" s="221"/>
      <c r="H62" s="221"/>
      <c r="I62" s="221"/>
      <c r="J62" s="222">
        <f>J185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455</v>
      </c>
      <c r="E63" s="221"/>
      <c r="F63" s="221"/>
      <c r="G63" s="221"/>
      <c r="H63" s="221"/>
      <c r="I63" s="221"/>
      <c r="J63" s="222">
        <f>J190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8"/>
      <c r="C64" s="219"/>
      <c r="D64" s="220" t="s">
        <v>205</v>
      </c>
      <c r="E64" s="221"/>
      <c r="F64" s="221"/>
      <c r="G64" s="221"/>
      <c r="H64" s="221"/>
      <c r="I64" s="221"/>
      <c r="J64" s="222">
        <f>J220</f>
        <v>0</v>
      </c>
      <c r="K64" s="219"/>
      <c r="L64" s="223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8"/>
      <c r="C65" s="219"/>
      <c r="D65" s="220" t="s">
        <v>847</v>
      </c>
      <c r="E65" s="221"/>
      <c r="F65" s="221"/>
      <c r="G65" s="221"/>
      <c r="H65" s="221"/>
      <c r="I65" s="221"/>
      <c r="J65" s="222">
        <f>J250</f>
        <v>0</v>
      </c>
      <c r="K65" s="219"/>
      <c r="L65" s="22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8"/>
      <c r="C66" s="219"/>
      <c r="D66" s="220" t="s">
        <v>206</v>
      </c>
      <c r="E66" s="221"/>
      <c r="F66" s="221"/>
      <c r="G66" s="221"/>
      <c r="H66" s="221"/>
      <c r="I66" s="221"/>
      <c r="J66" s="222">
        <f>J279</f>
        <v>0</v>
      </c>
      <c r="K66" s="219"/>
      <c r="L66" s="22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8"/>
      <c r="C67" s="219"/>
      <c r="D67" s="220" t="s">
        <v>848</v>
      </c>
      <c r="E67" s="221"/>
      <c r="F67" s="221"/>
      <c r="G67" s="221"/>
      <c r="H67" s="221"/>
      <c r="I67" s="221"/>
      <c r="J67" s="222">
        <f>J319</f>
        <v>0</v>
      </c>
      <c r="K67" s="219"/>
      <c r="L67" s="22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18"/>
      <c r="C68" s="219"/>
      <c r="D68" s="220" t="s">
        <v>849</v>
      </c>
      <c r="E68" s="221"/>
      <c r="F68" s="221"/>
      <c r="G68" s="221"/>
      <c r="H68" s="221"/>
      <c r="I68" s="221"/>
      <c r="J68" s="222">
        <f>J344</f>
        <v>0</v>
      </c>
      <c r="K68" s="219"/>
      <c r="L68" s="22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18"/>
      <c r="C69" s="219"/>
      <c r="D69" s="220" t="s">
        <v>207</v>
      </c>
      <c r="E69" s="221"/>
      <c r="F69" s="221"/>
      <c r="G69" s="221"/>
      <c r="H69" s="221"/>
      <c r="I69" s="221"/>
      <c r="J69" s="222">
        <f>J354</f>
        <v>0</v>
      </c>
      <c r="K69" s="219"/>
      <c r="L69" s="22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65"/>
      <c r="C70" s="166"/>
      <c r="D70" s="167" t="s">
        <v>457</v>
      </c>
      <c r="E70" s="168"/>
      <c r="F70" s="168"/>
      <c r="G70" s="168"/>
      <c r="H70" s="168"/>
      <c r="I70" s="168"/>
      <c r="J70" s="169">
        <f>J357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18"/>
      <c r="C71" s="219"/>
      <c r="D71" s="220" t="s">
        <v>458</v>
      </c>
      <c r="E71" s="221"/>
      <c r="F71" s="221"/>
      <c r="G71" s="221"/>
      <c r="H71" s="221"/>
      <c r="I71" s="221"/>
      <c r="J71" s="222">
        <f>J358</f>
        <v>0</v>
      </c>
      <c r="K71" s="219"/>
      <c r="L71" s="22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Ochranná nádrž N06 k.ú. Hovorany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99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02 - Polní cesta HC13 s příkopem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 xml:space="preserve"> </v>
      </c>
      <c r="G85" s="40"/>
      <c r="H85" s="40"/>
      <c r="I85" s="32" t="s">
        <v>23</v>
      </c>
      <c r="J85" s="72" t="str">
        <f>IF(J12="","",J12)</f>
        <v>24. 1. 2019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30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 t="str">
        <f>IF(E18="","",E18)</f>
        <v>Vyplň údaj</v>
      </c>
      <c r="G88" s="40"/>
      <c r="H88" s="40"/>
      <c r="I88" s="32" t="s">
        <v>32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0" customFormat="1" ht="29.28" customHeight="1">
      <c r="A90" s="171"/>
      <c r="B90" s="172"/>
      <c r="C90" s="173" t="s">
        <v>107</v>
      </c>
      <c r="D90" s="174" t="s">
        <v>54</v>
      </c>
      <c r="E90" s="174" t="s">
        <v>50</v>
      </c>
      <c r="F90" s="174" t="s">
        <v>51</v>
      </c>
      <c r="G90" s="174" t="s">
        <v>108</v>
      </c>
      <c r="H90" s="174" t="s">
        <v>109</v>
      </c>
      <c r="I90" s="174" t="s">
        <v>110</v>
      </c>
      <c r="J90" s="174" t="s">
        <v>103</v>
      </c>
      <c r="K90" s="175" t="s">
        <v>111</v>
      </c>
      <c r="L90" s="176"/>
      <c r="M90" s="92" t="s">
        <v>19</v>
      </c>
      <c r="N90" s="93" t="s">
        <v>39</v>
      </c>
      <c r="O90" s="93" t="s">
        <v>112</v>
      </c>
      <c r="P90" s="93" t="s">
        <v>113</v>
      </c>
      <c r="Q90" s="93" t="s">
        <v>114</v>
      </c>
      <c r="R90" s="93" t="s">
        <v>115</v>
      </c>
      <c r="S90" s="93" t="s">
        <v>116</v>
      </c>
      <c r="T90" s="94" t="s">
        <v>117</v>
      </c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</row>
    <row r="91" s="2" customFormat="1" ht="22.8" customHeight="1">
      <c r="A91" s="38"/>
      <c r="B91" s="39"/>
      <c r="C91" s="99" t="s">
        <v>118</v>
      </c>
      <c r="D91" s="40"/>
      <c r="E91" s="40"/>
      <c r="F91" s="40"/>
      <c r="G91" s="40"/>
      <c r="H91" s="40"/>
      <c r="I91" s="40"/>
      <c r="J91" s="177">
        <f>BK91</f>
        <v>0</v>
      </c>
      <c r="K91" s="40"/>
      <c r="L91" s="44"/>
      <c r="M91" s="95"/>
      <c r="N91" s="178"/>
      <c r="O91" s="96"/>
      <c r="P91" s="179">
        <f>P92+P357</f>
        <v>0</v>
      </c>
      <c r="Q91" s="96"/>
      <c r="R91" s="179">
        <f>R92+R357</f>
        <v>301.3767714</v>
      </c>
      <c r="S91" s="96"/>
      <c r="T91" s="180">
        <f>T92+T357</f>
        <v>21.914999999999999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68</v>
      </c>
      <c r="AU91" s="17" t="s">
        <v>104</v>
      </c>
      <c r="BK91" s="181">
        <f>BK92+BK357</f>
        <v>0</v>
      </c>
    </row>
    <row r="92" s="11" customFormat="1" ht="25.92" customHeight="1">
      <c r="A92" s="11"/>
      <c r="B92" s="182"/>
      <c r="C92" s="183"/>
      <c r="D92" s="184" t="s">
        <v>68</v>
      </c>
      <c r="E92" s="185" t="s">
        <v>208</v>
      </c>
      <c r="F92" s="185" t="s">
        <v>209</v>
      </c>
      <c r="G92" s="183"/>
      <c r="H92" s="183"/>
      <c r="I92" s="186"/>
      <c r="J92" s="187">
        <f>BK92</f>
        <v>0</v>
      </c>
      <c r="K92" s="183"/>
      <c r="L92" s="188"/>
      <c r="M92" s="189"/>
      <c r="N92" s="190"/>
      <c r="O92" s="190"/>
      <c r="P92" s="191">
        <f>P93+P185+P190+P220+P250+P279+P319+P344+P354</f>
        <v>0</v>
      </c>
      <c r="Q92" s="190"/>
      <c r="R92" s="191">
        <f>R93+R185+R190+R220+R250+R279+R319+R344+R354</f>
        <v>301.32638639999999</v>
      </c>
      <c r="S92" s="190"/>
      <c r="T92" s="192">
        <f>T93+T185+T190+T220+T250+T279+T319+T344+T354</f>
        <v>21.914999999999999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3" t="s">
        <v>77</v>
      </c>
      <c r="AT92" s="194" t="s">
        <v>68</v>
      </c>
      <c r="AU92" s="194" t="s">
        <v>69</v>
      </c>
      <c r="AY92" s="193" t="s">
        <v>122</v>
      </c>
      <c r="BK92" s="195">
        <f>BK93+BK185+BK190+BK220+BK250+BK279+BK319+BK344+BK354</f>
        <v>0</v>
      </c>
    </row>
    <row r="93" s="11" customFormat="1" ht="22.8" customHeight="1">
      <c r="A93" s="11"/>
      <c r="B93" s="182"/>
      <c r="C93" s="183"/>
      <c r="D93" s="184" t="s">
        <v>68</v>
      </c>
      <c r="E93" s="224" t="s">
        <v>77</v>
      </c>
      <c r="F93" s="224" t="s">
        <v>210</v>
      </c>
      <c r="G93" s="183"/>
      <c r="H93" s="183"/>
      <c r="I93" s="186"/>
      <c r="J93" s="225">
        <f>BK93</f>
        <v>0</v>
      </c>
      <c r="K93" s="183"/>
      <c r="L93" s="188"/>
      <c r="M93" s="189"/>
      <c r="N93" s="190"/>
      <c r="O93" s="190"/>
      <c r="P93" s="191">
        <f>SUM(P94:P184)</f>
        <v>0</v>
      </c>
      <c r="Q93" s="190"/>
      <c r="R93" s="191">
        <f>SUM(R94:R184)</f>
        <v>13.816106</v>
      </c>
      <c r="S93" s="190"/>
      <c r="T93" s="192">
        <f>SUM(T94:T184)</f>
        <v>21.75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3" t="s">
        <v>77</v>
      </c>
      <c r="AT93" s="194" t="s">
        <v>68</v>
      </c>
      <c r="AU93" s="194" t="s">
        <v>77</v>
      </c>
      <c r="AY93" s="193" t="s">
        <v>122</v>
      </c>
      <c r="BK93" s="195">
        <f>SUM(BK94:BK184)</f>
        <v>0</v>
      </c>
    </row>
    <row r="94" s="2" customFormat="1" ht="21.75" customHeight="1">
      <c r="A94" s="38"/>
      <c r="B94" s="39"/>
      <c r="C94" s="196" t="s">
        <v>77</v>
      </c>
      <c r="D94" s="196" t="s">
        <v>123</v>
      </c>
      <c r="E94" s="197" t="s">
        <v>850</v>
      </c>
      <c r="F94" s="198" t="s">
        <v>851</v>
      </c>
      <c r="G94" s="199" t="s">
        <v>233</v>
      </c>
      <c r="H94" s="200">
        <v>50</v>
      </c>
      <c r="I94" s="201"/>
      <c r="J94" s="202">
        <f>ROUND(I94*H94,2)</f>
        <v>0</v>
      </c>
      <c r="K94" s="198" t="s">
        <v>214</v>
      </c>
      <c r="L94" s="44"/>
      <c r="M94" s="203" t="s">
        <v>19</v>
      </c>
      <c r="N94" s="204" t="s">
        <v>40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0.255</v>
      </c>
      <c r="T94" s="206">
        <f>S94*H94</f>
        <v>12.75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121</v>
      </c>
      <c r="AT94" s="207" t="s">
        <v>123</v>
      </c>
      <c r="AU94" s="207" t="s">
        <v>79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77</v>
      </c>
      <c r="BK94" s="208">
        <f>ROUND(I94*H94,2)</f>
        <v>0</v>
      </c>
      <c r="BL94" s="17" t="s">
        <v>121</v>
      </c>
      <c r="BM94" s="207" t="s">
        <v>852</v>
      </c>
    </row>
    <row r="95" s="2" customFormat="1">
      <c r="A95" s="38"/>
      <c r="B95" s="39"/>
      <c r="C95" s="40"/>
      <c r="D95" s="209" t="s">
        <v>128</v>
      </c>
      <c r="E95" s="40"/>
      <c r="F95" s="210" t="s">
        <v>853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79</v>
      </c>
    </row>
    <row r="96" s="2" customFormat="1" ht="16.5" customHeight="1">
      <c r="A96" s="38"/>
      <c r="B96" s="39"/>
      <c r="C96" s="196" t="s">
        <v>79</v>
      </c>
      <c r="D96" s="196" t="s">
        <v>123</v>
      </c>
      <c r="E96" s="197" t="s">
        <v>854</v>
      </c>
      <c r="F96" s="198" t="s">
        <v>855</v>
      </c>
      <c r="G96" s="199" t="s">
        <v>233</v>
      </c>
      <c r="H96" s="200">
        <v>50</v>
      </c>
      <c r="I96" s="201"/>
      <c r="J96" s="202">
        <f>ROUND(I96*H96,2)</f>
        <v>0</v>
      </c>
      <c r="K96" s="198" t="s">
        <v>214</v>
      </c>
      <c r="L96" s="44"/>
      <c r="M96" s="203" t="s">
        <v>19</v>
      </c>
      <c r="N96" s="204" t="s">
        <v>40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0.17999999999999999</v>
      </c>
      <c r="T96" s="206">
        <f>S96*H96</f>
        <v>9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121</v>
      </c>
      <c r="AT96" s="207" t="s">
        <v>123</v>
      </c>
      <c r="AU96" s="207" t="s">
        <v>79</v>
      </c>
      <c r="AY96" s="17" t="s">
        <v>122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77</v>
      </c>
      <c r="BK96" s="208">
        <f>ROUND(I96*H96,2)</f>
        <v>0</v>
      </c>
      <c r="BL96" s="17" t="s">
        <v>121</v>
      </c>
      <c r="BM96" s="207" t="s">
        <v>856</v>
      </c>
    </row>
    <row r="97" s="2" customFormat="1">
      <c r="A97" s="38"/>
      <c r="B97" s="39"/>
      <c r="C97" s="40"/>
      <c r="D97" s="209" t="s">
        <v>128</v>
      </c>
      <c r="E97" s="40"/>
      <c r="F97" s="210" t="s">
        <v>857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79</v>
      </c>
    </row>
    <row r="98" s="2" customFormat="1" ht="16.5" customHeight="1">
      <c r="A98" s="38"/>
      <c r="B98" s="39"/>
      <c r="C98" s="196" t="s">
        <v>133</v>
      </c>
      <c r="D98" s="196" t="s">
        <v>123</v>
      </c>
      <c r="E98" s="197" t="s">
        <v>858</v>
      </c>
      <c r="F98" s="198" t="s">
        <v>859</v>
      </c>
      <c r="G98" s="199" t="s">
        <v>238</v>
      </c>
      <c r="H98" s="200">
        <v>60.600000000000001</v>
      </c>
      <c r="I98" s="201"/>
      <c r="J98" s="202">
        <f>ROUND(I98*H98,2)</f>
        <v>0</v>
      </c>
      <c r="K98" s="198" t="s">
        <v>214</v>
      </c>
      <c r="L98" s="44"/>
      <c r="M98" s="203" t="s">
        <v>19</v>
      </c>
      <c r="N98" s="204" t="s">
        <v>40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121</v>
      </c>
      <c r="AT98" s="207" t="s">
        <v>123</v>
      </c>
      <c r="AU98" s="207" t="s">
        <v>79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77</v>
      </c>
      <c r="BK98" s="208">
        <f>ROUND(I98*H98,2)</f>
        <v>0</v>
      </c>
      <c r="BL98" s="17" t="s">
        <v>121</v>
      </c>
      <c r="BM98" s="207" t="s">
        <v>860</v>
      </c>
    </row>
    <row r="99" s="2" customFormat="1">
      <c r="A99" s="38"/>
      <c r="B99" s="39"/>
      <c r="C99" s="40"/>
      <c r="D99" s="209" t="s">
        <v>128</v>
      </c>
      <c r="E99" s="40"/>
      <c r="F99" s="210" t="s">
        <v>861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79</v>
      </c>
    </row>
    <row r="100" s="13" customFormat="1">
      <c r="A100" s="13"/>
      <c r="B100" s="226"/>
      <c r="C100" s="227"/>
      <c r="D100" s="209" t="s">
        <v>241</v>
      </c>
      <c r="E100" s="228" t="s">
        <v>19</v>
      </c>
      <c r="F100" s="229" t="s">
        <v>862</v>
      </c>
      <c r="G100" s="227"/>
      <c r="H100" s="230">
        <v>5.5999999999999996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241</v>
      </c>
      <c r="AU100" s="236" t="s">
        <v>79</v>
      </c>
      <c r="AV100" s="13" t="s">
        <v>79</v>
      </c>
      <c r="AW100" s="13" t="s">
        <v>31</v>
      </c>
      <c r="AX100" s="13" t="s">
        <v>69</v>
      </c>
      <c r="AY100" s="236" t="s">
        <v>122</v>
      </c>
    </row>
    <row r="101" s="13" customFormat="1">
      <c r="A101" s="13"/>
      <c r="B101" s="226"/>
      <c r="C101" s="227"/>
      <c r="D101" s="209" t="s">
        <v>241</v>
      </c>
      <c r="E101" s="228" t="s">
        <v>19</v>
      </c>
      <c r="F101" s="229" t="s">
        <v>863</v>
      </c>
      <c r="G101" s="227"/>
      <c r="H101" s="230">
        <v>45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241</v>
      </c>
      <c r="AU101" s="236" t="s">
        <v>79</v>
      </c>
      <c r="AV101" s="13" t="s">
        <v>79</v>
      </c>
      <c r="AW101" s="13" t="s">
        <v>31</v>
      </c>
      <c r="AX101" s="13" t="s">
        <v>69</v>
      </c>
      <c r="AY101" s="236" t="s">
        <v>122</v>
      </c>
    </row>
    <row r="102" s="13" customFormat="1">
      <c r="A102" s="13"/>
      <c r="B102" s="226"/>
      <c r="C102" s="227"/>
      <c r="D102" s="209" t="s">
        <v>241</v>
      </c>
      <c r="E102" s="228" t="s">
        <v>19</v>
      </c>
      <c r="F102" s="229" t="s">
        <v>864</v>
      </c>
      <c r="G102" s="227"/>
      <c r="H102" s="230">
        <v>10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241</v>
      </c>
      <c r="AU102" s="236" t="s">
        <v>79</v>
      </c>
      <c r="AV102" s="13" t="s">
        <v>79</v>
      </c>
      <c r="AW102" s="13" t="s">
        <v>31</v>
      </c>
      <c r="AX102" s="13" t="s">
        <v>69</v>
      </c>
      <c r="AY102" s="236" t="s">
        <v>122</v>
      </c>
    </row>
    <row r="103" s="14" customFormat="1">
      <c r="A103" s="14"/>
      <c r="B103" s="237"/>
      <c r="C103" s="238"/>
      <c r="D103" s="209" t="s">
        <v>241</v>
      </c>
      <c r="E103" s="239" t="s">
        <v>19</v>
      </c>
      <c r="F103" s="240" t="s">
        <v>243</v>
      </c>
      <c r="G103" s="238"/>
      <c r="H103" s="241">
        <v>60.600000000000001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241</v>
      </c>
      <c r="AU103" s="247" t="s">
        <v>79</v>
      </c>
      <c r="AV103" s="14" t="s">
        <v>121</v>
      </c>
      <c r="AW103" s="14" t="s">
        <v>31</v>
      </c>
      <c r="AX103" s="14" t="s">
        <v>77</v>
      </c>
      <c r="AY103" s="247" t="s">
        <v>122</v>
      </c>
    </row>
    <row r="104" s="2" customFormat="1" ht="16.5" customHeight="1">
      <c r="A104" s="38"/>
      <c r="B104" s="39"/>
      <c r="C104" s="196" t="s">
        <v>121</v>
      </c>
      <c r="D104" s="196" t="s">
        <v>123</v>
      </c>
      <c r="E104" s="197" t="s">
        <v>231</v>
      </c>
      <c r="F104" s="198" t="s">
        <v>232</v>
      </c>
      <c r="G104" s="199" t="s">
        <v>233</v>
      </c>
      <c r="H104" s="200">
        <v>3600</v>
      </c>
      <c r="I104" s="201"/>
      <c r="J104" s="202">
        <f>ROUND(I104*H104,2)</f>
        <v>0</v>
      </c>
      <c r="K104" s="198" t="s">
        <v>214</v>
      </c>
      <c r="L104" s="44"/>
      <c r="M104" s="203" t="s">
        <v>19</v>
      </c>
      <c r="N104" s="204" t="s">
        <v>40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121</v>
      </c>
      <c r="AT104" s="207" t="s">
        <v>123</v>
      </c>
      <c r="AU104" s="207" t="s">
        <v>79</v>
      </c>
      <c r="AY104" s="17" t="s">
        <v>122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77</v>
      </c>
      <c r="BK104" s="208">
        <f>ROUND(I104*H104,2)</f>
        <v>0</v>
      </c>
      <c r="BL104" s="17" t="s">
        <v>121</v>
      </c>
      <c r="BM104" s="207" t="s">
        <v>865</v>
      </c>
    </row>
    <row r="105" s="2" customFormat="1">
      <c r="A105" s="38"/>
      <c r="B105" s="39"/>
      <c r="C105" s="40"/>
      <c r="D105" s="209" t="s">
        <v>128</v>
      </c>
      <c r="E105" s="40"/>
      <c r="F105" s="210" t="s">
        <v>235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79</v>
      </c>
    </row>
    <row r="106" s="13" customFormat="1">
      <c r="A106" s="13"/>
      <c r="B106" s="226"/>
      <c r="C106" s="227"/>
      <c r="D106" s="209" t="s">
        <v>241</v>
      </c>
      <c r="E106" s="228" t="s">
        <v>19</v>
      </c>
      <c r="F106" s="229" t="s">
        <v>866</v>
      </c>
      <c r="G106" s="227"/>
      <c r="H106" s="230">
        <v>2800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241</v>
      </c>
      <c r="AU106" s="236" t="s">
        <v>79</v>
      </c>
      <c r="AV106" s="13" t="s">
        <v>79</v>
      </c>
      <c r="AW106" s="13" t="s">
        <v>31</v>
      </c>
      <c r="AX106" s="13" t="s">
        <v>69</v>
      </c>
      <c r="AY106" s="236" t="s">
        <v>122</v>
      </c>
    </row>
    <row r="107" s="13" customFormat="1">
      <c r="A107" s="13"/>
      <c r="B107" s="226"/>
      <c r="C107" s="227"/>
      <c r="D107" s="209" t="s">
        <v>241</v>
      </c>
      <c r="E107" s="228" t="s">
        <v>19</v>
      </c>
      <c r="F107" s="229" t="s">
        <v>867</v>
      </c>
      <c r="G107" s="227"/>
      <c r="H107" s="230">
        <v>800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241</v>
      </c>
      <c r="AU107" s="236" t="s">
        <v>79</v>
      </c>
      <c r="AV107" s="13" t="s">
        <v>79</v>
      </c>
      <c r="AW107" s="13" t="s">
        <v>31</v>
      </c>
      <c r="AX107" s="13" t="s">
        <v>69</v>
      </c>
      <c r="AY107" s="236" t="s">
        <v>122</v>
      </c>
    </row>
    <row r="108" s="14" customFormat="1">
      <c r="A108" s="14"/>
      <c r="B108" s="237"/>
      <c r="C108" s="238"/>
      <c r="D108" s="209" t="s">
        <v>241</v>
      </c>
      <c r="E108" s="239" t="s">
        <v>19</v>
      </c>
      <c r="F108" s="240" t="s">
        <v>243</v>
      </c>
      <c r="G108" s="238"/>
      <c r="H108" s="241">
        <v>3600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241</v>
      </c>
      <c r="AU108" s="247" t="s">
        <v>79</v>
      </c>
      <c r="AV108" s="14" t="s">
        <v>121</v>
      </c>
      <c r="AW108" s="14" t="s">
        <v>31</v>
      </c>
      <c r="AX108" s="14" t="s">
        <v>77</v>
      </c>
      <c r="AY108" s="247" t="s">
        <v>122</v>
      </c>
    </row>
    <row r="109" s="2" customFormat="1" ht="21.75" customHeight="1">
      <c r="A109" s="38"/>
      <c r="B109" s="39"/>
      <c r="C109" s="196" t="s">
        <v>140</v>
      </c>
      <c r="D109" s="196" t="s">
        <v>123</v>
      </c>
      <c r="E109" s="197" t="s">
        <v>236</v>
      </c>
      <c r="F109" s="198" t="s">
        <v>237</v>
      </c>
      <c r="G109" s="199" t="s">
        <v>238</v>
      </c>
      <c r="H109" s="200">
        <v>360</v>
      </c>
      <c r="I109" s="201"/>
      <c r="J109" s="202">
        <f>ROUND(I109*H109,2)</f>
        <v>0</v>
      </c>
      <c r="K109" s="198" t="s">
        <v>214</v>
      </c>
      <c r="L109" s="44"/>
      <c r="M109" s="203" t="s">
        <v>19</v>
      </c>
      <c r="N109" s="204" t="s">
        <v>40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121</v>
      </c>
      <c r="AT109" s="207" t="s">
        <v>123</v>
      </c>
      <c r="AU109" s="207" t="s">
        <v>79</v>
      </c>
      <c r="AY109" s="17" t="s">
        <v>122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77</v>
      </c>
      <c r="BK109" s="208">
        <f>ROUND(I109*H109,2)</f>
        <v>0</v>
      </c>
      <c r="BL109" s="17" t="s">
        <v>121</v>
      </c>
      <c r="BM109" s="207" t="s">
        <v>868</v>
      </c>
    </row>
    <row r="110" s="2" customFormat="1">
      <c r="A110" s="38"/>
      <c r="B110" s="39"/>
      <c r="C110" s="40"/>
      <c r="D110" s="209" t="s">
        <v>128</v>
      </c>
      <c r="E110" s="40"/>
      <c r="F110" s="210" t="s">
        <v>240</v>
      </c>
      <c r="G110" s="40"/>
      <c r="H110" s="40"/>
      <c r="I110" s="211"/>
      <c r="J110" s="40"/>
      <c r="K110" s="40"/>
      <c r="L110" s="44"/>
      <c r="M110" s="212"/>
      <c r="N110" s="21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79</v>
      </c>
    </row>
    <row r="111" s="13" customFormat="1">
      <c r="A111" s="13"/>
      <c r="B111" s="226"/>
      <c r="C111" s="227"/>
      <c r="D111" s="209" t="s">
        <v>241</v>
      </c>
      <c r="E111" s="228" t="s">
        <v>19</v>
      </c>
      <c r="F111" s="229" t="s">
        <v>869</v>
      </c>
      <c r="G111" s="227"/>
      <c r="H111" s="230">
        <v>360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241</v>
      </c>
      <c r="AU111" s="236" t="s">
        <v>79</v>
      </c>
      <c r="AV111" s="13" t="s">
        <v>79</v>
      </c>
      <c r="AW111" s="13" t="s">
        <v>31</v>
      </c>
      <c r="AX111" s="13" t="s">
        <v>69</v>
      </c>
      <c r="AY111" s="236" t="s">
        <v>122</v>
      </c>
    </row>
    <row r="112" s="14" customFormat="1">
      <c r="A112" s="14"/>
      <c r="B112" s="237"/>
      <c r="C112" s="238"/>
      <c r="D112" s="209" t="s">
        <v>241</v>
      </c>
      <c r="E112" s="239" t="s">
        <v>19</v>
      </c>
      <c r="F112" s="240" t="s">
        <v>243</v>
      </c>
      <c r="G112" s="238"/>
      <c r="H112" s="241">
        <v>360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241</v>
      </c>
      <c r="AU112" s="247" t="s">
        <v>79</v>
      </c>
      <c r="AV112" s="14" t="s">
        <v>121</v>
      </c>
      <c r="AW112" s="14" t="s">
        <v>31</v>
      </c>
      <c r="AX112" s="14" t="s">
        <v>77</v>
      </c>
      <c r="AY112" s="247" t="s">
        <v>122</v>
      </c>
    </row>
    <row r="113" s="2" customFormat="1" ht="21.75" customHeight="1">
      <c r="A113" s="38"/>
      <c r="B113" s="39"/>
      <c r="C113" s="196" t="s">
        <v>148</v>
      </c>
      <c r="D113" s="196" t="s">
        <v>123</v>
      </c>
      <c r="E113" s="197" t="s">
        <v>249</v>
      </c>
      <c r="F113" s="198" t="s">
        <v>250</v>
      </c>
      <c r="G113" s="199" t="s">
        <v>238</v>
      </c>
      <c r="H113" s="200">
        <v>360</v>
      </c>
      <c r="I113" s="201"/>
      <c r="J113" s="202">
        <f>ROUND(I113*H113,2)</f>
        <v>0</v>
      </c>
      <c r="K113" s="198" t="s">
        <v>214</v>
      </c>
      <c r="L113" s="44"/>
      <c r="M113" s="203" t="s">
        <v>19</v>
      </c>
      <c r="N113" s="204" t="s">
        <v>40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121</v>
      </c>
      <c r="AT113" s="207" t="s">
        <v>123</v>
      </c>
      <c r="AU113" s="207" t="s">
        <v>79</v>
      </c>
      <c r="AY113" s="17" t="s">
        <v>122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77</v>
      </c>
      <c r="BK113" s="208">
        <f>ROUND(I113*H113,2)</f>
        <v>0</v>
      </c>
      <c r="BL113" s="17" t="s">
        <v>121</v>
      </c>
      <c r="BM113" s="207" t="s">
        <v>870</v>
      </c>
    </row>
    <row r="114" s="2" customFormat="1">
      <c r="A114" s="38"/>
      <c r="B114" s="39"/>
      <c r="C114" s="40"/>
      <c r="D114" s="209" t="s">
        <v>128</v>
      </c>
      <c r="E114" s="40"/>
      <c r="F114" s="210" t="s">
        <v>252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79</v>
      </c>
    </row>
    <row r="115" s="13" customFormat="1">
      <c r="A115" s="13"/>
      <c r="B115" s="226"/>
      <c r="C115" s="227"/>
      <c r="D115" s="209" t="s">
        <v>241</v>
      </c>
      <c r="E115" s="228" t="s">
        <v>19</v>
      </c>
      <c r="F115" s="229" t="s">
        <v>869</v>
      </c>
      <c r="G115" s="227"/>
      <c r="H115" s="230">
        <v>360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241</v>
      </c>
      <c r="AU115" s="236" t="s">
        <v>79</v>
      </c>
      <c r="AV115" s="13" t="s">
        <v>79</v>
      </c>
      <c r="AW115" s="13" t="s">
        <v>31</v>
      </c>
      <c r="AX115" s="13" t="s">
        <v>69</v>
      </c>
      <c r="AY115" s="236" t="s">
        <v>122</v>
      </c>
    </row>
    <row r="116" s="14" customFormat="1">
      <c r="A116" s="14"/>
      <c r="B116" s="237"/>
      <c r="C116" s="238"/>
      <c r="D116" s="209" t="s">
        <v>241</v>
      </c>
      <c r="E116" s="239" t="s">
        <v>19</v>
      </c>
      <c r="F116" s="240" t="s">
        <v>243</v>
      </c>
      <c r="G116" s="238"/>
      <c r="H116" s="241">
        <v>360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241</v>
      </c>
      <c r="AU116" s="247" t="s">
        <v>79</v>
      </c>
      <c r="AV116" s="14" t="s">
        <v>121</v>
      </c>
      <c r="AW116" s="14" t="s">
        <v>31</v>
      </c>
      <c r="AX116" s="14" t="s">
        <v>77</v>
      </c>
      <c r="AY116" s="247" t="s">
        <v>122</v>
      </c>
    </row>
    <row r="117" s="2" customFormat="1" ht="21.75" customHeight="1">
      <c r="A117" s="38"/>
      <c r="B117" s="39"/>
      <c r="C117" s="196" t="s">
        <v>156</v>
      </c>
      <c r="D117" s="196" t="s">
        <v>123</v>
      </c>
      <c r="E117" s="197" t="s">
        <v>871</v>
      </c>
      <c r="F117" s="198" t="s">
        <v>872</v>
      </c>
      <c r="G117" s="199" t="s">
        <v>238</v>
      </c>
      <c r="H117" s="200">
        <v>116.40000000000001</v>
      </c>
      <c r="I117" s="201"/>
      <c r="J117" s="202">
        <f>ROUND(I117*H117,2)</f>
        <v>0</v>
      </c>
      <c r="K117" s="198" t="s">
        <v>214</v>
      </c>
      <c r="L117" s="44"/>
      <c r="M117" s="203" t="s">
        <v>19</v>
      </c>
      <c r="N117" s="204" t="s">
        <v>40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121</v>
      </c>
      <c r="AT117" s="207" t="s">
        <v>123</v>
      </c>
      <c r="AU117" s="207" t="s">
        <v>79</v>
      </c>
      <c r="AY117" s="17" t="s">
        <v>122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77</v>
      </c>
      <c r="BK117" s="208">
        <f>ROUND(I117*H117,2)</f>
        <v>0</v>
      </c>
      <c r="BL117" s="17" t="s">
        <v>121</v>
      </c>
      <c r="BM117" s="207" t="s">
        <v>873</v>
      </c>
    </row>
    <row r="118" s="2" customFormat="1">
      <c r="A118" s="38"/>
      <c r="B118" s="39"/>
      <c r="C118" s="40"/>
      <c r="D118" s="209" t="s">
        <v>128</v>
      </c>
      <c r="E118" s="40"/>
      <c r="F118" s="210" t="s">
        <v>874</v>
      </c>
      <c r="G118" s="40"/>
      <c r="H118" s="40"/>
      <c r="I118" s="211"/>
      <c r="J118" s="40"/>
      <c r="K118" s="40"/>
      <c r="L118" s="44"/>
      <c r="M118" s="212"/>
      <c r="N118" s="21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128</v>
      </c>
      <c r="AU118" s="17" t="s">
        <v>79</v>
      </c>
    </row>
    <row r="119" s="13" customFormat="1">
      <c r="A119" s="13"/>
      <c r="B119" s="226"/>
      <c r="C119" s="227"/>
      <c r="D119" s="209" t="s">
        <v>241</v>
      </c>
      <c r="E119" s="228" t="s">
        <v>19</v>
      </c>
      <c r="F119" s="229" t="s">
        <v>875</v>
      </c>
      <c r="G119" s="227"/>
      <c r="H119" s="230">
        <v>61.200000000000003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241</v>
      </c>
      <c r="AU119" s="236" t="s">
        <v>79</v>
      </c>
      <c r="AV119" s="13" t="s">
        <v>79</v>
      </c>
      <c r="AW119" s="13" t="s">
        <v>31</v>
      </c>
      <c r="AX119" s="13" t="s">
        <v>69</v>
      </c>
      <c r="AY119" s="236" t="s">
        <v>122</v>
      </c>
    </row>
    <row r="120" s="13" customFormat="1">
      <c r="A120" s="13"/>
      <c r="B120" s="226"/>
      <c r="C120" s="227"/>
      <c r="D120" s="209" t="s">
        <v>241</v>
      </c>
      <c r="E120" s="228" t="s">
        <v>19</v>
      </c>
      <c r="F120" s="229" t="s">
        <v>876</v>
      </c>
      <c r="G120" s="227"/>
      <c r="H120" s="230">
        <v>43.200000000000003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241</v>
      </c>
      <c r="AU120" s="236" t="s">
        <v>79</v>
      </c>
      <c r="AV120" s="13" t="s">
        <v>79</v>
      </c>
      <c r="AW120" s="13" t="s">
        <v>31</v>
      </c>
      <c r="AX120" s="13" t="s">
        <v>69</v>
      </c>
      <c r="AY120" s="236" t="s">
        <v>122</v>
      </c>
    </row>
    <row r="121" s="13" customFormat="1">
      <c r="A121" s="13"/>
      <c r="B121" s="226"/>
      <c r="C121" s="227"/>
      <c r="D121" s="209" t="s">
        <v>241</v>
      </c>
      <c r="E121" s="228" t="s">
        <v>19</v>
      </c>
      <c r="F121" s="229" t="s">
        <v>877</v>
      </c>
      <c r="G121" s="227"/>
      <c r="H121" s="230">
        <v>12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241</v>
      </c>
      <c r="AU121" s="236" t="s">
        <v>79</v>
      </c>
      <c r="AV121" s="13" t="s">
        <v>79</v>
      </c>
      <c r="AW121" s="13" t="s">
        <v>31</v>
      </c>
      <c r="AX121" s="13" t="s">
        <v>69</v>
      </c>
      <c r="AY121" s="236" t="s">
        <v>122</v>
      </c>
    </row>
    <row r="122" s="14" customFormat="1">
      <c r="A122" s="14"/>
      <c r="B122" s="237"/>
      <c r="C122" s="238"/>
      <c r="D122" s="209" t="s">
        <v>241</v>
      </c>
      <c r="E122" s="239" t="s">
        <v>19</v>
      </c>
      <c r="F122" s="240" t="s">
        <v>243</v>
      </c>
      <c r="G122" s="238"/>
      <c r="H122" s="241">
        <v>116.40000000000001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241</v>
      </c>
      <c r="AU122" s="247" t="s">
        <v>79</v>
      </c>
      <c r="AV122" s="14" t="s">
        <v>121</v>
      </c>
      <c r="AW122" s="14" t="s">
        <v>31</v>
      </c>
      <c r="AX122" s="14" t="s">
        <v>77</v>
      </c>
      <c r="AY122" s="247" t="s">
        <v>122</v>
      </c>
    </row>
    <row r="123" s="2" customFormat="1" ht="16.5" customHeight="1">
      <c r="A123" s="38"/>
      <c r="B123" s="39"/>
      <c r="C123" s="196" t="s">
        <v>165</v>
      </c>
      <c r="D123" s="196" t="s">
        <v>123</v>
      </c>
      <c r="E123" s="197" t="s">
        <v>878</v>
      </c>
      <c r="F123" s="198" t="s">
        <v>879</v>
      </c>
      <c r="G123" s="199" t="s">
        <v>233</v>
      </c>
      <c r="H123" s="200">
        <v>128.40000000000001</v>
      </c>
      <c r="I123" s="201"/>
      <c r="J123" s="202">
        <f>ROUND(I123*H123,2)</f>
        <v>0</v>
      </c>
      <c r="K123" s="198" t="s">
        <v>214</v>
      </c>
      <c r="L123" s="44"/>
      <c r="M123" s="203" t="s">
        <v>19</v>
      </c>
      <c r="N123" s="204" t="s">
        <v>40</v>
      </c>
      <c r="O123" s="84"/>
      <c r="P123" s="205">
        <f>O123*H123</f>
        <v>0</v>
      </c>
      <c r="Q123" s="205">
        <v>0.00084000000000000003</v>
      </c>
      <c r="R123" s="205">
        <f>Q123*H123</f>
        <v>0.10785600000000001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121</v>
      </c>
      <c r="AT123" s="207" t="s">
        <v>123</v>
      </c>
      <c r="AU123" s="207" t="s">
        <v>79</v>
      </c>
      <c r="AY123" s="17" t="s">
        <v>122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77</v>
      </c>
      <c r="BK123" s="208">
        <f>ROUND(I123*H123,2)</f>
        <v>0</v>
      </c>
      <c r="BL123" s="17" t="s">
        <v>121</v>
      </c>
      <c r="BM123" s="207" t="s">
        <v>880</v>
      </c>
    </row>
    <row r="124" s="2" customFormat="1">
      <c r="A124" s="38"/>
      <c r="B124" s="39"/>
      <c r="C124" s="40"/>
      <c r="D124" s="209" t="s">
        <v>128</v>
      </c>
      <c r="E124" s="40"/>
      <c r="F124" s="210" t="s">
        <v>881</v>
      </c>
      <c r="G124" s="40"/>
      <c r="H124" s="40"/>
      <c r="I124" s="211"/>
      <c r="J124" s="40"/>
      <c r="K124" s="40"/>
      <c r="L124" s="44"/>
      <c r="M124" s="212"/>
      <c r="N124" s="21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79</v>
      </c>
    </row>
    <row r="125" s="13" customFormat="1">
      <c r="A125" s="13"/>
      <c r="B125" s="226"/>
      <c r="C125" s="227"/>
      <c r="D125" s="209" t="s">
        <v>241</v>
      </c>
      <c r="E125" s="228" t="s">
        <v>19</v>
      </c>
      <c r="F125" s="229" t="s">
        <v>875</v>
      </c>
      <c r="G125" s="227"/>
      <c r="H125" s="230">
        <v>61.200000000000003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241</v>
      </c>
      <c r="AU125" s="236" t="s">
        <v>79</v>
      </c>
      <c r="AV125" s="13" t="s">
        <v>79</v>
      </c>
      <c r="AW125" s="13" t="s">
        <v>31</v>
      </c>
      <c r="AX125" s="13" t="s">
        <v>69</v>
      </c>
      <c r="AY125" s="236" t="s">
        <v>122</v>
      </c>
    </row>
    <row r="126" s="13" customFormat="1">
      <c r="A126" s="13"/>
      <c r="B126" s="226"/>
      <c r="C126" s="227"/>
      <c r="D126" s="209" t="s">
        <v>241</v>
      </c>
      <c r="E126" s="228" t="s">
        <v>19</v>
      </c>
      <c r="F126" s="229" t="s">
        <v>876</v>
      </c>
      <c r="G126" s="227"/>
      <c r="H126" s="230">
        <v>43.200000000000003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241</v>
      </c>
      <c r="AU126" s="236" t="s">
        <v>79</v>
      </c>
      <c r="AV126" s="13" t="s">
        <v>79</v>
      </c>
      <c r="AW126" s="13" t="s">
        <v>31</v>
      </c>
      <c r="AX126" s="13" t="s">
        <v>69</v>
      </c>
      <c r="AY126" s="236" t="s">
        <v>122</v>
      </c>
    </row>
    <row r="127" s="13" customFormat="1">
      <c r="A127" s="13"/>
      <c r="B127" s="226"/>
      <c r="C127" s="227"/>
      <c r="D127" s="209" t="s">
        <v>241</v>
      </c>
      <c r="E127" s="228" t="s">
        <v>19</v>
      </c>
      <c r="F127" s="229" t="s">
        <v>882</v>
      </c>
      <c r="G127" s="227"/>
      <c r="H127" s="230">
        <v>24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241</v>
      </c>
      <c r="AU127" s="236" t="s">
        <v>79</v>
      </c>
      <c r="AV127" s="13" t="s">
        <v>79</v>
      </c>
      <c r="AW127" s="13" t="s">
        <v>31</v>
      </c>
      <c r="AX127" s="13" t="s">
        <v>69</v>
      </c>
      <c r="AY127" s="236" t="s">
        <v>122</v>
      </c>
    </row>
    <row r="128" s="14" customFormat="1">
      <c r="A128" s="14"/>
      <c r="B128" s="237"/>
      <c r="C128" s="238"/>
      <c r="D128" s="209" t="s">
        <v>241</v>
      </c>
      <c r="E128" s="239" t="s">
        <v>19</v>
      </c>
      <c r="F128" s="240" t="s">
        <v>243</v>
      </c>
      <c r="G128" s="238"/>
      <c r="H128" s="241">
        <v>128.40000000000001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241</v>
      </c>
      <c r="AU128" s="247" t="s">
        <v>79</v>
      </c>
      <c r="AV128" s="14" t="s">
        <v>121</v>
      </c>
      <c r="AW128" s="14" t="s">
        <v>31</v>
      </c>
      <c r="AX128" s="14" t="s">
        <v>77</v>
      </c>
      <c r="AY128" s="247" t="s">
        <v>122</v>
      </c>
    </row>
    <row r="129" s="2" customFormat="1" ht="16.5" customHeight="1">
      <c r="A129" s="38"/>
      <c r="B129" s="39"/>
      <c r="C129" s="196" t="s">
        <v>169</v>
      </c>
      <c r="D129" s="196" t="s">
        <v>123</v>
      </c>
      <c r="E129" s="197" t="s">
        <v>883</v>
      </c>
      <c r="F129" s="198" t="s">
        <v>884</v>
      </c>
      <c r="G129" s="199" t="s">
        <v>233</v>
      </c>
      <c r="H129" s="200">
        <v>128.40000000000001</v>
      </c>
      <c r="I129" s="201"/>
      <c r="J129" s="202">
        <f>ROUND(I129*H129,2)</f>
        <v>0</v>
      </c>
      <c r="K129" s="198" t="s">
        <v>214</v>
      </c>
      <c r="L129" s="44"/>
      <c r="M129" s="203" t="s">
        <v>19</v>
      </c>
      <c r="N129" s="204" t="s">
        <v>40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121</v>
      </c>
      <c r="AT129" s="207" t="s">
        <v>123</v>
      </c>
      <c r="AU129" s="207" t="s">
        <v>79</v>
      </c>
      <c r="AY129" s="17" t="s">
        <v>122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77</v>
      </c>
      <c r="BK129" s="208">
        <f>ROUND(I129*H129,2)</f>
        <v>0</v>
      </c>
      <c r="BL129" s="17" t="s">
        <v>121</v>
      </c>
      <c r="BM129" s="207" t="s">
        <v>885</v>
      </c>
    </row>
    <row r="130" s="2" customFormat="1">
      <c r="A130" s="38"/>
      <c r="B130" s="39"/>
      <c r="C130" s="40"/>
      <c r="D130" s="209" t="s">
        <v>128</v>
      </c>
      <c r="E130" s="40"/>
      <c r="F130" s="210" t="s">
        <v>886</v>
      </c>
      <c r="G130" s="40"/>
      <c r="H130" s="40"/>
      <c r="I130" s="211"/>
      <c r="J130" s="40"/>
      <c r="K130" s="40"/>
      <c r="L130" s="44"/>
      <c r="M130" s="212"/>
      <c r="N130" s="21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128</v>
      </c>
      <c r="AU130" s="17" t="s">
        <v>79</v>
      </c>
    </row>
    <row r="131" s="2" customFormat="1" ht="16.5" customHeight="1">
      <c r="A131" s="38"/>
      <c r="B131" s="39"/>
      <c r="C131" s="196" t="s">
        <v>178</v>
      </c>
      <c r="D131" s="196" t="s">
        <v>123</v>
      </c>
      <c r="E131" s="197" t="s">
        <v>257</v>
      </c>
      <c r="F131" s="198" t="s">
        <v>258</v>
      </c>
      <c r="G131" s="199" t="s">
        <v>238</v>
      </c>
      <c r="H131" s="200">
        <v>1950</v>
      </c>
      <c r="I131" s="201"/>
      <c r="J131" s="202">
        <f>ROUND(I131*H131,2)</f>
        <v>0</v>
      </c>
      <c r="K131" s="198" t="s">
        <v>214</v>
      </c>
      <c r="L131" s="44"/>
      <c r="M131" s="203" t="s">
        <v>19</v>
      </c>
      <c r="N131" s="204" t="s">
        <v>40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121</v>
      </c>
      <c r="AT131" s="207" t="s">
        <v>123</v>
      </c>
      <c r="AU131" s="207" t="s">
        <v>79</v>
      </c>
      <c r="AY131" s="17" t="s">
        <v>122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77</v>
      </c>
      <c r="BK131" s="208">
        <f>ROUND(I131*H131,2)</f>
        <v>0</v>
      </c>
      <c r="BL131" s="17" t="s">
        <v>121</v>
      </c>
      <c r="BM131" s="207" t="s">
        <v>887</v>
      </c>
    </row>
    <row r="132" s="2" customFormat="1">
      <c r="A132" s="38"/>
      <c r="B132" s="39"/>
      <c r="C132" s="40"/>
      <c r="D132" s="209" t="s">
        <v>128</v>
      </c>
      <c r="E132" s="40"/>
      <c r="F132" s="210" t="s">
        <v>260</v>
      </c>
      <c r="G132" s="40"/>
      <c r="H132" s="40"/>
      <c r="I132" s="211"/>
      <c r="J132" s="40"/>
      <c r="K132" s="40"/>
      <c r="L132" s="44"/>
      <c r="M132" s="212"/>
      <c r="N132" s="21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79</v>
      </c>
    </row>
    <row r="133" s="13" customFormat="1">
      <c r="A133" s="13"/>
      <c r="B133" s="226"/>
      <c r="C133" s="227"/>
      <c r="D133" s="209" t="s">
        <v>241</v>
      </c>
      <c r="E133" s="228" t="s">
        <v>19</v>
      </c>
      <c r="F133" s="229" t="s">
        <v>888</v>
      </c>
      <c r="G133" s="227"/>
      <c r="H133" s="230">
        <v>400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241</v>
      </c>
      <c r="AU133" s="236" t="s">
        <v>79</v>
      </c>
      <c r="AV133" s="13" t="s">
        <v>79</v>
      </c>
      <c r="AW133" s="13" t="s">
        <v>31</v>
      </c>
      <c r="AX133" s="13" t="s">
        <v>69</v>
      </c>
      <c r="AY133" s="236" t="s">
        <v>122</v>
      </c>
    </row>
    <row r="134" s="13" customFormat="1">
      <c r="A134" s="13"/>
      <c r="B134" s="226"/>
      <c r="C134" s="227"/>
      <c r="D134" s="209" t="s">
        <v>241</v>
      </c>
      <c r="E134" s="228" t="s">
        <v>19</v>
      </c>
      <c r="F134" s="229" t="s">
        <v>889</v>
      </c>
      <c r="G134" s="227"/>
      <c r="H134" s="230">
        <v>1170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241</v>
      </c>
      <c r="AU134" s="236" t="s">
        <v>79</v>
      </c>
      <c r="AV134" s="13" t="s">
        <v>79</v>
      </c>
      <c r="AW134" s="13" t="s">
        <v>31</v>
      </c>
      <c r="AX134" s="13" t="s">
        <v>69</v>
      </c>
      <c r="AY134" s="236" t="s">
        <v>122</v>
      </c>
    </row>
    <row r="135" s="13" customFormat="1">
      <c r="A135" s="13"/>
      <c r="B135" s="226"/>
      <c r="C135" s="227"/>
      <c r="D135" s="209" t="s">
        <v>241</v>
      </c>
      <c r="E135" s="228" t="s">
        <v>19</v>
      </c>
      <c r="F135" s="229" t="s">
        <v>890</v>
      </c>
      <c r="G135" s="227"/>
      <c r="H135" s="230">
        <v>320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241</v>
      </c>
      <c r="AU135" s="236" t="s">
        <v>79</v>
      </c>
      <c r="AV135" s="13" t="s">
        <v>79</v>
      </c>
      <c r="AW135" s="13" t="s">
        <v>31</v>
      </c>
      <c r="AX135" s="13" t="s">
        <v>69</v>
      </c>
      <c r="AY135" s="236" t="s">
        <v>122</v>
      </c>
    </row>
    <row r="136" s="13" customFormat="1">
      <c r="A136" s="13"/>
      <c r="B136" s="226"/>
      <c r="C136" s="227"/>
      <c r="D136" s="209" t="s">
        <v>241</v>
      </c>
      <c r="E136" s="228" t="s">
        <v>19</v>
      </c>
      <c r="F136" s="229" t="s">
        <v>891</v>
      </c>
      <c r="G136" s="227"/>
      <c r="H136" s="230">
        <v>60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241</v>
      </c>
      <c r="AU136" s="236" t="s">
        <v>79</v>
      </c>
      <c r="AV136" s="13" t="s">
        <v>79</v>
      </c>
      <c r="AW136" s="13" t="s">
        <v>31</v>
      </c>
      <c r="AX136" s="13" t="s">
        <v>69</v>
      </c>
      <c r="AY136" s="236" t="s">
        <v>122</v>
      </c>
    </row>
    <row r="137" s="14" customFormat="1">
      <c r="A137" s="14"/>
      <c r="B137" s="237"/>
      <c r="C137" s="238"/>
      <c r="D137" s="209" t="s">
        <v>241</v>
      </c>
      <c r="E137" s="239" t="s">
        <v>19</v>
      </c>
      <c r="F137" s="240" t="s">
        <v>243</v>
      </c>
      <c r="G137" s="238"/>
      <c r="H137" s="241">
        <v>1950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241</v>
      </c>
      <c r="AU137" s="247" t="s">
        <v>79</v>
      </c>
      <c r="AV137" s="14" t="s">
        <v>121</v>
      </c>
      <c r="AW137" s="14" t="s">
        <v>31</v>
      </c>
      <c r="AX137" s="14" t="s">
        <v>77</v>
      </c>
      <c r="AY137" s="247" t="s">
        <v>122</v>
      </c>
    </row>
    <row r="138" s="2" customFormat="1" ht="16.5" customHeight="1">
      <c r="A138" s="38"/>
      <c r="B138" s="39"/>
      <c r="C138" s="196" t="s">
        <v>8</v>
      </c>
      <c r="D138" s="196" t="s">
        <v>123</v>
      </c>
      <c r="E138" s="197" t="s">
        <v>892</v>
      </c>
      <c r="F138" s="198" t="s">
        <v>893</v>
      </c>
      <c r="G138" s="199" t="s">
        <v>238</v>
      </c>
      <c r="H138" s="200">
        <v>1950</v>
      </c>
      <c r="I138" s="201"/>
      <c r="J138" s="202">
        <f>ROUND(I138*H138,2)</f>
        <v>0</v>
      </c>
      <c r="K138" s="198" t="s">
        <v>214</v>
      </c>
      <c r="L138" s="44"/>
      <c r="M138" s="203" t="s">
        <v>19</v>
      </c>
      <c r="N138" s="204" t="s">
        <v>40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121</v>
      </c>
      <c r="AT138" s="207" t="s">
        <v>123</v>
      </c>
      <c r="AU138" s="207" t="s">
        <v>79</v>
      </c>
      <c r="AY138" s="17" t="s">
        <v>122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77</v>
      </c>
      <c r="BK138" s="208">
        <f>ROUND(I138*H138,2)</f>
        <v>0</v>
      </c>
      <c r="BL138" s="17" t="s">
        <v>121</v>
      </c>
      <c r="BM138" s="207" t="s">
        <v>894</v>
      </c>
    </row>
    <row r="139" s="2" customFormat="1">
      <c r="A139" s="38"/>
      <c r="B139" s="39"/>
      <c r="C139" s="40"/>
      <c r="D139" s="209" t="s">
        <v>128</v>
      </c>
      <c r="E139" s="40"/>
      <c r="F139" s="210" t="s">
        <v>895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79</v>
      </c>
    </row>
    <row r="140" s="13" customFormat="1">
      <c r="A140" s="13"/>
      <c r="B140" s="226"/>
      <c r="C140" s="227"/>
      <c r="D140" s="209" t="s">
        <v>241</v>
      </c>
      <c r="E140" s="228" t="s">
        <v>19</v>
      </c>
      <c r="F140" s="229" t="s">
        <v>896</v>
      </c>
      <c r="G140" s="227"/>
      <c r="H140" s="230">
        <v>1950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241</v>
      </c>
      <c r="AU140" s="236" t="s">
        <v>79</v>
      </c>
      <c r="AV140" s="13" t="s">
        <v>79</v>
      </c>
      <c r="AW140" s="13" t="s">
        <v>31</v>
      </c>
      <c r="AX140" s="13" t="s">
        <v>69</v>
      </c>
      <c r="AY140" s="236" t="s">
        <v>122</v>
      </c>
    </row>
    <row r="141" s="14" customFormat="1">
      <c r="A141" s="14"/>
      <c r="B141" s="237"/>
      <c r="C141" s="238"/>
      <c r="D141" s="209" t="s">
        <v>241</v>
      </c>
      <c r="E141" s="239" t="s">
        <v>19</v>
      </c>
      <c r="F141" s="240" t="s">
        <v>243</v>
      </c>
      <c r="G141" s="238"/>
      <c r="H141" s="241">
        <v>1950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241</v>
      </c>
      <c r="AU141" s="247" t="s">
        <v>79</v>
      </c>
      <c r="AV141" s="14" t="s">
        <v>121</v>
      </c>
      <c r="AW141" s="14" t="s">
        <v>31</v>
      </c>
      <c r="AX141" s="14" t="s">
        <v>77</v>
      </c>
      <c r="AY141" s="247" t="s">
        <v>122</v>
      </c>
    </row>
    <row r="142" s="2" customFormat="1" ht="16.5" customHeight="1">
      <c r="A142" s="38"/>
      <c r="B142" s="39"/>
      <c r="C142" s="196" t="s">
        <v>290</v>
      </c>
      <c r="D142" s="196" t="s">
        <v>123</v>
      </c>
      <c r="E142" s="197" t="s">
        <v>485</v>
      </c>
      <c r="F142" s="198" t="s">
        <v>486</v>
      </c>
      <c r="G142" s="199" t="s">
        <v>238</v>
      </c>
      <c r="H142" s="200">
        <v>458.19999999999999</v>
      </c>
      <c r="I142" s="201"/>
      <c r="J142" s="202">
        <f>ROUND(I142*H142,2)</f>
        <v>0</v>
      </c>
      <c r="K142" s="198" t="s">
        <v>214</v>
      </c>
      <c r="L142" s="44"/>
      <c r="M142" s="203" t="s">
        <v>19</v>
      </c>
      <c r="N142" s="204" t="s">
        <v>40</v>
      </c>
      <c r="O142" s="8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121</v>
      </c>
      <c r="AT142" s="207" t="s">
        <v>123</v>
      </c>
      <c r="AU142" s="207" t="s">
        <v>79</v>
      </c>
      <c r="AY142" s="17" t="s">
        <v>122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77</v>
      </c>
      <c r="BK142" s="208">
        <f>ROUND(I142*H142,2)</f>
        <v>0</v>
      </c>
      <c r="BL142" s="17" t="s">
        <v>121</v>
      </c>
      <c r="BM142" s="207" t="s">
        <v>897</v>
      </c>
    </row>
    <row r="143" s="2" customFormat="1">
      <c r="A143" s="38"/>
      <c r="B143" s="39"/>
      <c r="C143" s="40"/>
      <c r="D143" s="209" t="s">
        <v>128</v>
      </c>
      <c r="E143" s="40"/>
      <c r="F143" s="210" t="s">
        <v>488</v>
      </c>
      <c r="G143" s="40"/>
      <c r="H143" s="40"/>
      <c r="I143" s="211"/>
      <c r="J143" s="40"/>
      <c r="K143" s="40"/>
      <c r="L143" s="44"/>
      <c r="M143" s="212"/>
      <c r="N143" s="21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128</v>
      </c>
      <c r="AU143" s="17" t="s">
        <v>79</v>
      </c>
    </row>
    <row r="144" s="13" customFormat="1">
      <c r="A144" s="13"/>
      <c r="B144" s="226"/>
      <c r="C144" s="227"/>
      <c r="D144" s="209" t="s">
        <v>241</v>
      </c>
      <c r="E144" s="228" t="s">
        <v>19</v>
      </c>
      <c r="F144" s="229" t="s">
        <v>898</v>
      </c>
      <c r="G144" s="227"/>
      <c r="H144" s="230">
        <v>400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241</v>
      </c>
      <c r="AU144" s="236" t="s">
        <v>79</v>
      </c>
      <c r="AV144" s="13" t="s">
        <v>79</v>
      </c>
      <c r="AW144" s="13" t="s">
        <v>31</v>
      </c>
      <c r="AX144" s="13" t="s">
        <v>69</v>
      </c>
      <c r="AY144" s="236" t="s">
        <v>122</v>
      </c>
    </row>
    <row r="145" s="13" customFormat="1">
      <c r="A145" s="13"/>
      <c r="B145" s="226"/>
      <c r="C145" s="227"/>
      <c r="D145" s="209" t="s">
        <v>241</v>
      </c>
      <c r="E145" s="228" t="s">
        <v>19</v>
      </c>
      <c r="F145" s="229" t="s">
        <v>899</v>
      </c>
      <c r="G145" s="227"/>
      <c r="H145" s="230">
        <v>30.600000000000001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241</v>
      </c>
      <c r="AU145" s="236" t="s">
        <v>79</v>
      </c>
      <c r="AV145" s="13" t="s">
        <v>79</v>
      </c>
      <c r="AW145" s="13" t="s">
        <v>31</v>
      </c>
      <c r="AX145" s="13" t="s">
        <v>69</v>
      </c>
      <c r="AY145" s="236" t="s">
        <v>122</v>
      </c>
    </row>
    <row r="146" s="13" customFormat="1">
      <c r="A146" s="13"/>
      <c r="B146" s="226"/>
      <c r="C146" s="227"/>
      <c r="D146" s="209" t="s">
        <v>241</v>
      </c>
      <c r="E146" s="228" t="s">
        <v>19</v>
      </c>
      <c r="F146" s="229" t="s">
        <v>900</v>
      </c>
      <c r="G146" s="227"/>
      <c r="H146" s="230">
        <v>21.600000000000001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241</v>
      </c>
      <c r="AU146" s="236" t="s">
        <v>79</v>
      </c>
      <c r="AV146" s="13" t="s">
        <v>79</v>
      </c>
      <c r="AW146" s="13" t="s">
        <v>31</v>
      </c>
      <c r="AX146" s="13" t="s">
        <v>69</v>
      </c>
      <c r="AY146" s="236" t="s">
        <v>122</v>
      </c>
    </row>
    <row r="147" s="13" customFormat="1">
      <c r="A147" s="13"/>
      <c r="B147" s="226"/>
      <c r="C147" s="227"/>
      <c r="D147" s="209" t="s">
        <v>241</v>
      </c>
      <c r="E147" s="228" t="s">
        <v>19</v>
      </c>
      <c r="F147" s="229" t="s">
        <v>901</v>
      </c>
      <c r="G147" s="227"/>
      <c r="H147" s="230">
        <v>6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241</v>
      </c>
      <c r="AU147" s="236" t="s">
        <v>79</v>
      </c>
      <c r="AV147" s="13" t="s">
        <v>79</v>
      </c>
      <c r="AW147" s="13" t="s">
        <v>31</v>
      </c>
      <c r="AX147" s="13" t="s">
        <v>69</v>
      </c>
      <c r="AY147" s="236" t="s">
        <v>122</v>
      </c>
    </row>
    <row r="148" s="14" customFormat="1">
      <c r="A148" s="14"/>
      <c r="B148" s="237"/>
      <c r="C148" s="238"/>
      <c r="D148" s="209" t="s">
        <v>241</v>
      </c>
      <c r="E148" s="239" t="s">
        <v>19</v>
      </c>
      <c r="F148" s="240" t="s">
        <v>243</v>
      </c>
      <c r="G148" s="238"/>
      <c r="H148" s="241">
        <v>458.19999999999999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241</v>
      </c>
      <c r="AU148" s="247" t="s">
        <v>79</v>
      </c>
      <c r="AV148" s="14" t="s">
        <v>121</v>
      </c>
      <c r="AW148" s="14" t="s">
        <v>31</v>
      </c>
      <c r="AX148" s="14" t="s">
        <v>77</v>
      </c>
      <c r="AY148" s="247" t="s">
        <v>122</v>
      </c>
    </row>
    <row r="149" s="2" customFormat="1" ht="16.5" customHeight="1">
      <c r="A149" s="38"/>
      <c r="B149" s="39"/>
      <c r="C149" s="196" t="s">
        <v>187</v>
      </c>
      <c r="D149" s="196" t="s">
        <v>123</v>
      </c>
      <c r="E149" s="197" t="s">
        <v>902</v>
      </c>
      <c r="F149" s="198" t="s">
        <v>903</v>
      </c>
      <c r="G149" s="199" t="s">
        <v>238</v>
      </c>
      <c r="H149" s="200">
        <v>3.7919999999999998</v>
      </c>
      <c r="I149" s="201"/>
      <c r="J149" s="202">
        <f>ROUND(I149*H149,2)</f>
        <v>0</v>
      </c>
      <c r="K149" s="198" t="s">
        <v>214</v>
      </c>
      <c r="L149" s="44"/>
      <c r="M149" s="203" t="s">
        <v>19</v>
      </c>
      <c r="N149" s="204" t="s">
        <v>40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121</v>
      </c>
      <c r="AT149" s="207" t="s">
        <v>123</v>
      </c>
      <c r="AU149" s="207" t="s">
        <v>79</v>
      </c>
      <c r="AY149" s="17" t="s">
        <v>122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77</v>
      </c>
      <c r="BK149" s="208">
        <f>ROUND(I149*H149,2)</f>
        <v>0</v>
      </c>
      <c r="BL149" s="17" t="s">
        <v>121</v>
      </c>
      <c r="BM149" s="207" t="s">
        <v>904</v>
      </c>
    </row>
    <row r="150" s="2" customFormat="1">
      <c r="A150" s="38"/>
      <c r="B150" s="39"/>
      <c r="C150" s="40"/>
      <c r="D150" s="209" t="s">
        <v>128</v>
      </c>
      <c r="E150" s="40"/>
      <c r="F150" s="210" t="s">
        <v>905</v>
      </c>
      <c r="G150" s="40"/>
      <c r="H150" s="40"/>
      <c r="I150" s="211"/>
      <c r="J150" s="40"/>
      <c r="K150" s="40"/>
      <c r="L150" s="44"/>
      <c r="M150" s="212"/>
      <c r="N150" s="21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79</v>
      </c>
    </row>
    <row r="151" s="13" customFormat="1">
      <c r="A151" s="13"/>
      <c r="B151" s="226"/>
      <c r="C151" s="227"/>
      <c r="D151" s="209" t="s">
        <v>241</v>
      </c>
      <c r="E151" s="228" t="s">
        <v>19</v>
      </c>
      <c r="F151" s="229" t="s">
        <v>906</v>
      </c>
      <c r="G151" s="227"/>
      <c r="H151" s="230">
        <v>3.7919999999999998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241</v>
      </c>
      <c r="AU151" s="236" t="s">
        <v>79</v>
      </c>
      <c r="AV151" s="13" t="s">
        <v>79</v>
      </c>
      <c r="AW151" s="13" t="s">
        <v>31</v>
      </c>
      <c r="AX151" s="13" t="s">
        <v>77</v>
      </c>
      <c r="AY151" s="236" t="s">
        <v>122</v>
      </c>
    </row>
    <row r="152" s="2" customFormat="1" ht="16.5" customHeight="1">
      <c r="A152" s="38"/>
      <c r="B152" s="39"/>
      <c r="C152" s="248" t="s">
        <v>301</v>
      </c>
      <c r="D152" s="248" t="s">
        <v>316</v>
      </c>
      <c r="E152" s="249" t="s">
        <v>907</v>
      </c>
      <c r="F152" s="250" t="s">
        <v>908</v>
      </c>
      <c r="G152" s="251" t="s">
        <v>410</v>
      </c>
      <c r="H152" s="252">
        <v>13.651999999999999</v>
      </c>
      <c r="I152" s="253"/>
      <c r="J152" s="254">
        <f>ROUND(I152*H152,2)</f>
        <v>0</v>
      </c>
      <c r="K152" s="250" t="s">
        <v>214</v>
      </c>
      <c r="L152" s="255"/>
      <c r="M152" s="256" t="s">
        <v>19</v>
      </c>
      <c r="N152" s="257" t="s">
        <v>40</v>
      </c>
      <c r="O152" s="84"/>
      <c r="P152" s="205">
        <f>O152*H152</f>
        <v>0</v>
      </c>
      <c r="Q152" s="205">
        <v>1</v>
      </c>
      <c r="R152" s="205">
        <f>Q152*H152</f>
        <v>13.651999999999999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152</v>
      </c>
      <c r="AT152" s="207" t="s">
        <v>316</v>
      </c>
      <c r="AU152" s="207" t="s">
        <v>79</v>
      </c>
      <c r="AY152" s="17" t="s">
        <v>122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77</v>
      </c>
      <c r="BK152" s="208">
        <f>ROUND(I152*H152,2)</f>
        <v>0</v>
      </c>
      <c r="BL152" s="17" t="s">
        <v>121</v>
      </c>
      <c r="BM152" s="207" t="s">
        <v>909</v>
      </c>
    </row>
    <row r="153" s="2" customFormat="1">
      <c r="A153" s="38"/>
      <c r="B153" s="39"/>
      <c r="C153" s="40"/>
      <c r="D153" s="209" t="s">
        <v>128</v>
      </c>
      <c r="E153" s="40"/>
      <c r="F153" s="210" t="s">
        <v>908</v>
      </c>
      <c r="G153" s="40"/>
      <c r="H153" s="40"/>
      <c r="I153" s="211"/>
      <c r="J153" s="40"/>
      <c r="K153" s="40"/>
      <c r="L153" s="44"/>
      <c r="M153" s="212"/>
      <c r="N153" s="21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128</v>
      </c>
      <c r="AU153" s="17" t="s">
        <v>79</v>
      </c>
    </row>
    <row r="154" s="13" customFormat="1">
      <c r="A154" s="13"/>
      <c r="B154" s="226"/>
      <c r="C154" s="227"/>
      <c r="D154" s="209" t="s">
        <v>241</v>
      </c>
      <c r="E154" s="228" t="s">
        <v>19</v>
      </c>
      <c r="F154" s="229" t="s">
        <v>910</v>
      </c>
      <c r="G154" s="227"/>
      <c r="H154" s="230">
        <v>6.8259999999999996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241</v>
      </c>
      <c r="AU154" s="236" t="s">
        <v>79</v>
      </c>
      <c r="AV154" s="13" t="s">
        <v>79</v>
      </c>
      <c r="AW154" s="13" t="s">
        <v>31</v>
      </c>
      <c r="AX154" s="13" t="s">
        <v>69</v>
      </c>
      <c r="AY154" s="236" t="s">
        <v>122</v>
      </c>
    </row>
    <row r="155" s="14" customFormat="1">
      <c r="A155" s="14"/>
      <c r="B155" s="237"/>
      <c r="C155" s="238"/>
      <c r="D155" s="209" t="s">
        <v>241</v>
      </c>
      <c r="E155" s="239" t="s">
        <v>19</v>
      </c>
      <c r="F155" s="240" t="s">
        <v>243</v>
      </c>
      <c r="G155" s="238"/>
      <c r="H155" s="241">
        <v>6.8259999999999996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241</v>
      </c>
      <c r="AU155" s="247" t="s">
        <v>79</v>
      </c>
      <c r="AV155" s="14" t="s">
        <v>121</v>
      </c>
      <c r="AW155" s="14" t="s">
        <v>31</v>
      </c>
      <c r="AX155" s="14" t="s">
        <v>77</v>
      </c>
      <c r="AY155" s="247" t="s">
        <v>122</v>
      </c>
    </row>
    <row r="156" s="13" customFormat="1">
      <c r="A156" s="13"/>
      <c r="B156" s="226"/>
      <c r="C156" s="227"/>
      <c r="D156" s="209" t="s">
        <v>241</v>
      </c>
      <c r="E156" s="227"/>
      <c r="F156" s="229" t="s">
        <v>911</v>
      </c>
      <c r="G156" s="227"/>
      <c r="H156" s="230">
        <v>13.651999999999999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241</v>
      </c>
      <c r="AU156" s="236" t="s">
        <v>79</v>
      </c>
      <c r="AV156" s="13" t="s">
        <v>79</v>
      </c>
      <c r="AW156" s="13" t="s">
        <v>4</v>
      </c>
      <c r="AX156" s="13" t="s">
        <v>77</v>
      </c>
      <c r="AY156" s="236" t="s">
        <v>122</v>
      </c>
    </row>
    <row r="157" s="2" customFormat="1" ht="16.5" customHeight="1">
      <c r="A157" s="38"/>
      <c r="B157" s="39"/>
      <c r="C157" s="196" t="s">
        <v>191</v>
      </c>
      <c r="D157" s="196" t="s">
        <v>123</v>
      </c>
      <c r="E157" s="197" t="s">
        <v>291</v>
      </c>
      <c r="F157" s="198" t="s">
        <v>292</v>
      </c>
      <c r="G157" s="199" t="s">
        <v>233</v>
      </c>
      <c r="H157" s="200">
        <v>2890</v>
      </c>
      <c r="I157" s="201"/>
      <c r="J157" s="202">
        <f>ROUND(I157*H157,2)</f>
        <v>0</v>
      </c>
      <c r="K157" s="198" t="s">
        <v>214</v>
      </c>
      <c r="L157" s="44"/>
      <c r="M157" s="203" t="s">
        <v>19</v>
      </c>
      <c r="N157" s="204" t="s">
        <v>40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121</v>
      </c>
      <c r="AT157" s="207" t="s">
        <v>123</v>
      </c>
      <c r="AU157" s="207" t="s">
        <v>79</v>
      </c>
      <c r="AY157" s="17" t="s">
        <v>122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77</v>
      </c>
      <c r="BK157" s="208">
        <f>ROUND(I157*H157,2)</f>
        <v>0</v>
      </c>
      <c r="BL157" s="17" t="s">
        <v>121</v>
      </c>
      <c r="BM157" s="207" t="s">
        <v>912</v>
      </c>
    </row>
    <row r="158" s="2" customFormat="1">
      <c r="A158" s="38"/>
      <c r="B158" s="39"/>
      <c r="C158" s="40"/>
      <c r="D158" s="209" t="s">
        <v>128</v>
      </c>
      <c r="E158" s="40"/>
      <c r="F158" s="210" t="s">
        <v>294</v>
      </c>
      <c r="G158" s="40"/>
      <c r="H158" s="40"/>
      <c r="I158" s="211"/>
      <c r="J158" s="40"/>
      <c r="K158" s="40"/>
      <c r="L158" s="44"/>
      <c r="M158" s="212"/>
      <c r="N158" s="21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79</v>
      </c>
    </row>
    <row r="159" s="13" customFormat="1">
      <c r="A159" s="13"/>
      <c r="B159" s="226"/>
      <c r="C159" s="227"/>
      <c r="D159" s="209" t="s">
        <v>241</v>
      </c>
      <c r="E159" s="228" t="s">
        <v>19</v>
      </c>
      <c r="F159" s="229" t="s">
        <v>913</v>
      </c>
      <c r="G159" s="227"/>
      <c r="H159" s="230">
        <v>1120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241</v>
      </c>
      <c r="AU159" s="236" t="s">
        <v>79</v>
      </c>
      <c r="AV159" s="13" t="s">
        <v>79</v>
      </c>
      <c r="AW159" s="13" t="s">
        <v>31</v>
      </c>
      <c r="AX159" s="13" t="s">
        <v>69</v>
      </c>
      <c r="AY159" s="236" t="s">
        <v>122</v>
      </c>
    </row>
    <row r="160" s="13" customFormat="1">
      <c r="A160" s="13"/>
      <c r="B160" s="226"/>
      <c r="C160" s="227"/>
      <c r="D160" s="209" t="s">
        <v>241</v>
      </c>
      <c r="E160" s="228" t="s">
        <v>19</v>
      </c>
      <c r="F160" s="229" t="s">
        <v>914</v>
      </c>
      <c r="G160" s="227"/>
      <c r="H160" s="230">
        <v>1770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241</v>
      </c>
      <c r="AU160" s="236" t="s">
        <v>79</v>
      </c>
      <c r="AV160" s="13" t="s">
        <v>79</v>
      </c>
      <c r="AW160" s="13" t="s">
        <v>31</v>
      </c>
      <c r="AX160" s="13" t="s">
        <v>69</v>
      </c>
      <c r="AY160" s="236" t="s">
        <v>122</v>
      </c>
    </row>
    <row r="161" s="14" customFormat="1">
      <c r="A161" s="14"/>
      <c r="B161" s="237"/>
      <c r="C161" s="238"/>
      <c r="D161" s="209" t="s">
        <v>241</v>
      </c>
      <c r="E161" s="239" t="s">
        <v>19</v>
      </c>
      <c r="F161" s="240" t="s">
        <v>243</v>
      </c>
      <c r="G161" s="238"/>
      <c r="H161" s="241">
        <v>2890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241</v>
      </c>
      <c r="AU161" s="247" t="s">
        <v>79</v>
      </c>
      <c r="AV161" s="14" t="s">
        <v>121</v>
      </c>
      <c r="AW161" s="14" t="s">
        <v>31</v>
      </c>
      <c r="AX161" s="14" t="s">
        <v>77</v>
      </c>
      <c r="AY161" s="247" t="s">
        <v>122</v>
      </c>
    </row>
    <row r="162" s="2" customFormat="1" ht="16.5" customHeight="1">
      <c r="A162" s="38"/>
      <c r="B162" s="39"/>
      <c r="C162" s="196" t="s">
        <v>195</v>
      </c>
      <c r="D162" s="196" t="s">
        <v>123</v>
      </c>
      <c r="E162" s="197" t="s">
        <v>915</v>
      </c>
      <c r="F162" s="198" t="s">
        <v>916</v>
      </c>
      <c r="G162" s="199" t="s">
        <v>233</v>
      </c>
      <c r="H162" s="200">
        <v>2250</v>
      </c>
      <c r="I162" s="201"/>
      <c r="J162" s="202">
        <f>ROUND(I162*H162,2)</f>
        <v>0</v>
      </c>
      <c r="K162" s="198" t="s">
        <v>214</v>
      </c>
      <c r="L162" s="44"/>
      <c r="M162" s="203" t="s">
        <v>19</v>
      </c>
      <c r="N162" s="204" t="s">
        <v>40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121</v>
      </c>
      <c r="AT162" s="207" t="s">
        <v>123</v>
      </c>
      <c r="AU162" s="207" t="s">
        <v>79</v>
      </c>
      <c r="AY162" s="17" t="s">
        <v>122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77</v>
      </c>
      <c r="BK162" s="208">
        <f>ROUND(I162*H162,2)</f>
        <v>0</v>
      </c>
      <c r="BL162" s="17" t="s">
        <v>121</v>
      </c>
      <c r="BM162" s="207" t="s">
        <v>917</v>
      </c>
    </row>
    <row r="163" s="2" customFormat="1">
      <c r="A163" s="38"/>
      <c r="B163" s="39"/>
      <c r="C163" s="40"/>
      <c r="D163" s="209" t="s">
        <v>128</v>
      </c>
      <c r="E163" s="40"/>
      <c r="F163" s="210" t="s">
        <v>918</v>
      </c>
      <c r="G163" s="40"/>
      <c r="H163" s="40"/>
      <c r="I163" s="211"/>
      <c r="J163" s="40"/>
      <c r="K163" s="40"/>
      <c r="L163" s="44"/>
      <c r="M163" s="212"/>
      <c r="N163" s="21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79</v>
      </c>
    </row>
    <row r="164" s="13" customFormat="1">
      <c r="A164" s="13"/>
      <c r="B164" s="226"/>
      <c r="C164" s="227"/>
      <c r="D164" s="209" t="s">
        <v>241</v>
      </c>
      <c r="E164" s="228" t="s">
        <v>19</v>
      </c>
      <c r="F164" s="229" t="s">
        <v>919</v>
      </c>
      <c r="G164" s="227"/>
      <c r="H164" s="230">
        <v>480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241</v>
      </c>
      <c r="AU164" s="236" t="s">
        <v>79</v>
      </c>
      <c r="AV164" s="13" t="s">
        <v>79</v>
      </c>
      <c r="AW164" s="13" t="s">
        <v>31</v>
      </c>
      <c r="AX164" s="13" t="s">
        <v>69</v>
      </c>
      <c r="AY164" s="236" t="s">
        <v>122</v>
      </c>
    </row>
    <row r="165" s="13" customFormat="1">
      <c r="A165" s="13"/>
      <c r="B165" s="226"/>
      <c r="C165" s="227"/>
      <c r="D165" s="209" t="s">
        <v>241</v>
      </c>
      <c r="E165" s="228" t="s">
        <v>19</v>
      </c>
      <c r="F165" s="229" t="s">
        <v>920</v>
      </c>
      <c r="G165" s="227"/>
      <c r="H165" s="230">
        <v>1770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241</v>
      </c>
      <c r="AU165" s="236" t="s">
        <v>79</v>
      </c>
      <c r="AV165" s="13" t="s">
        <v>79</v>
      </c>
      <c r="AW165" s="13" t="s">
        <v>31</v>
      </c>
      <c r="AX165" s="13" t="s">
        <v>69</v>
      </c>
      <c r="AY165" s="236" t="s">
        <v>122</v>
      </c>
    </row>
    <row r="166" s="14" customFormat="1">
      <c r="A166" s="14"/>
      <c r="B166" s="237"/>
      <c r="C166" s="238"/>
      <c r="D166" s="209" t="s">
        <v>241</v>
      </c>
      <c r="E166" s="239" t="s">
        <v>19</v>
      </c>
      <c r="F166" s="240" t="s">
        <v>243</v>
      </c>
      <c r="G166" s="238"/>
      <c r="H166" s="241">
        <v>2250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241</v>
      </c>
      <c r="AU166" s="247" t="s">
        <v>79</v>
      </c>
      <c r="AV166" s="14" t="s">
        <v>121</v>
      </c>
      <c r="AW166" s="14" t="s">
        <v>31</v>
      </c>
      <c r="AX166" s="14" t="s">
        <v>77</v>
      </c>
      <c r="AY166" s="247" t="s">
        <v>122</v>
      </c>
    </row>
    <row r="167" s="2" customFormat="1" ht="16.5" customHeight="1">
      <c r="A167" s="38"/>
      <c r="B167" s="39"/>
      <c r="C167" s="248" t="s">
        <v>7</v>
      </c>
      <c r="D167" s="248" t="s">
        <v>316</v>
      </c>
      <c r="E167" s="249" t="s">
        <v>921</v>
      </c>
      <c r="F167" s="250" t="s">
        <v>331</v>
      </c>
      <c r="G167" s="251" t="s">
        <v>319</v>
      </c>
      <c r="H167" s="252">
        <v>56.25</v>
      </c>
      <c r="I167" s="253"/>
      <c r="J167" s="254">
        <f>ROUND(I167*H167,2)</f>
        <v>0</v>
      </c>
      <c r="K167" s="250" t="s">
        <v>214</v>
      </c>
      <c r="L167" s="255"/>
      <c r="M167" s="256" t="s">
        <v>19</v>
      </c>
      <c r="N167" s="257" t="s">
        <v>40</v>
      </c>
      <c r="O167" s="84"/>
      <c r="P167" s="205">
        <f>O167*H167</f>
        <v>0</v>
      </c>
      <c r="Q167" s="205">
        <v>0.001</v>
      </c>
      <c r="R167" s="205">
        <f>Q167*H167</f>
        <v>0.056250000000000001</v>
      </c>
      <c r="S167" s="205">
        <v>0</v>
      </c>
      <c r="T167" s="20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7" t="s">
        <v>152</v>
      </c>
      <c r="AT167" s="207" t="s">
        <v>316</v>
      </c>
      <c r="AU167" s="207" t="s">
        <v>79</v>
      </c>
      <c r="AY167" s="17" t="s">
        <v>122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7" t="s">
        <v>77</v>
      </c>
      <c r="BK167" s="208">
        <f>ROUND(I167*H167,2)</f>
        <v>0</v>
      </c>
      <c r="BL167" s="17" t="s">
        <v>121</v>
      </c>
      <c r="BM167" s="207" t="s">
        <v>922</v>
      </c>
    </row>
    <row r="168" s="2" customFormat="1">
      <c r="A168" s="38"/>
      <c r="B168" s="39"/>
      <c r="C168" s="40"/>
      <c r="D168" s="209" t="s">
        <v>128</v>
      </c>
      <c r="E168" s="40"/>
      <c r="F168" s="210" t="s">
        <v>331</v>
      </c>
      <c r="G168" s="40"/>
      <c r="H168" s="40"/>
      <c r="I168" s="211"/>
      <c r="J168" s="40"/>
      <c r="K168" s="40"/>
      <c r="L168" s="44"/>
      <c r="M168" s="212"/>
      <c r="N168" s="21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128</v>
      </c>
      <c r="AU168" s="17" t="s">
        <v>79</v>
      </c>
    </row>
    <row r="169" s="13" customFormat="1">
      <c r="A169" s="13"/>
      <c r="B169" s="226"/>
      <c r="C169" s="227"/>
      <c r="D169" s="209" t="s">
        <v>241</v>
      </c>
      <c r="E169" s="228" t="s">
        <v>19</v>
      </c>
      <c r="F169" s="229" t="s">
        <v>923</v>
      </c>
      <c r="G169" s="227"/>
      <c r="H169" s="230">
        <v>56.25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241</v>
      </c>
      <c r="AU169" s="236" t="s">
        <v>79</v>
      </c>
      <c r="AV169" s="13" t="s">
        <v>79</v>
      </c>
      <c r="AW169" s="13" t="s">
        <v>31</v>
      </c>
      <c r="AX169" s="13" t="s">
        <v>69</v>
      </c>
      <c r="AY169" s="236" t="s">
        <v>122</v>
      </c>
    </row>
    <row r="170" s="14" customFormat="1">
      <c r="A170" s="14"/>
      <c r="B170" s="237"/>
      <c r="C170" s="238"/>
      <c r="D170" s="209" t="s">
        <v>241</v>
      </c>
      <c r="E170" s="239" t="s">
        <v>19</v>
      </c>
      <c r="F170" s="240" t="s">
        <v>243</v>
      </c>
      <c r="G170" s="238"/>
      <c r="H170" s="241">
        <v>56.25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241</v>
      </c>
      <c r="AU170" s="247" t="s">
        <v>79</v>
      </c>
      <c r="AV170" s="14" t="s">
        <v>121</v>
      </c>
      <c r="AW170" s="14" t="s">
        <v>31</v>
      </c>
      <c r="AX170" s="14" t="s">
        <v>77</v>
      </c>
      <c r="AY170" s="247" t="s">
        <v>122</v>
      </c>
    </row>
    <row r="171" s="2" customFormat="1" ht="16.5" customHeight="1">
      <c r="A171" s="38"/>
      <c r="B171" s="39"/>
      <c r="C171" s="196" t="s">
        <v>322</v>
      </c>
      <c r="D171" s="196" t="s">
        <v>123</v>
      </c>
      <c r="E171" s="197" t="s">
        <v>446</v>
      </c>
      <c r="F171" s="198" t="s">
        <v>447</v>
      </c>
      <c r="G171" s="199" t="s">
        <v>233</v>
      </c>
      <c r="H171" s="200">
        <v>1062</v>
      </c>
      <c r="I171" s="201"/>
      <c r="J171" s="202">
        <f>ROUND(I171*H171,2)</f>
        <v>0</v>
      </c>
      <c r="K171" s="198" t="s">
        <v>214</v>
      </c>
      <c r="L171" s="44"/>
      <c r="M171" s="203" t="s">
        <v>19</v>
      </c>
      <c r="N171" s="204" t="s">
        <v>40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121</v>
      </c>
      <c r="AT171" s="207" t="s">
        <v>123</v>
      </c>
      <c r="AU171" s="207" t="s">
        <v>79</v>
      </c>
      <c r="AY171" s="17" t="s">
        <v>122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77</v>
      </c>
      <c r="BK171" s="208">
        <f>ROUND(I171*H171,2)</f>
        <v>0</v>
      </c>
      <c r="BL171" s="17" t="s">
        <v>121</v>
      </c>
      <c r="BM171" s="207" t="s">
        <v>924</v>
      </c>
    </row>
    <row r="172" s="2" customFormat="1">
      <c r="A172" s="38"/>
      <c r="B172" s="39"/>
      <c r="C172" s="40"/>
      <c r="D172" s="209" t="s">
        <v>128</v>
      </c>
      <c r="E172" s="40"/>
      <c r="F172" s="210" t="s">
        <v>449</v>
      </c>
      <c r="G172" s="40"/>
      <c r="H172" s="40"/>
      <c r="I172" s="211"/>
      <c r="J172" s="40"/>
      <c r="K172" s="40"/>
      <c r="L172" s="44"/>
      <c r="M172" s="212"/>
      <c r="N172" s="21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128</v>
      </c>
      <c r="AU172" s="17" t="s">
        <v>79</v>
      </c>
    </row>
    <row r="173" s="13" customFormat="1">
      <c r="A173" s="13"/>
      <c r="B173" s="226"/>
      <c r="C173" s="227"/>
      <c r="D173" s="209" t="s">
        <v>241</v>
      </c>
      <c r="E173" s="228" t="s">
        <v>19</v>
      </c>
      <c r="F173" s="229" t="s">
        <v>925</v>
      </c>
      <c r="G173" s="227"/>
      <c r="H173" s="230">
        <v>1062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241</v>
      </c>
      <c r="AU173" s="236" t="s">
        <v>79</v>
      </c>
      <c r="AV173" s="13" t="s">
        <v>79</v>
      </c>
      <c r="AW173" s="13" t="s">
        <v>31</v>
      </c>
      <c r="AX173" s="13" t="s">
        <v>69</v>
      </c>
      <c r="AY173" s="236" t="s">
        <v>122</v>
      </c>
    </row>
    <row r="174" s="14" customFormat="1">
      <c r="A174" s="14"/>
      <c r="B174" s="237"/>
      <c r="C174" s="238"/>
      <c r="D174" s="209" t="s">
        <v>241</v>
      </c>
      <c r="E174" s="239" t="s">
        <v>19</v>
      </c>
      <c r="F174" s="240" t="s">
        <v>243</v>
      </c>
      <c r="G174" s="238"/>
      <c r="H174" s="241">
        <v>1062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241</v>
      </c>
      <c r="AU174" s="247" t="s">
        <v>79</v>
      </c>
      <c r="AV174" s="14" t="s">
        <v>121</v>
      </c>
      <c r="AW174" s="14" t="s">
        <v>31</v>
      </c>
      <c r="AX174" s="14" t="s">
        <v>77</v>
      </c>
      <c r="AY174" s="247" t="s">
        <v>122</v>
      </c>
    </row>
    <row r="175" s="2" customFormat="1" ht="16.5" customHeight="1">
      <c r="A175" s="38"/>
      <c r="B175" s="39"/>
      <c r="C175" s="196" t="s">
        <v>329</v>
      </c>
      <c r="D175" s="196" t="s">
        <v>123</v>
      </c>
      <c r="E175" s="197" t="s">
        <v>346</v>
      </c>
      <c r="F175" s="198" t="s">
        <v>347</v>
      </c>
      <c r="G175" s="199" t="s">
        <v>233</v>
      </c>
      <c r="H175" s="200">
        <v>1188</v>
      </c>
      <c r="I175" s="201"/>
      <c r="J175" s="202">
        <f>ROUND(I175*H175,2)</f>
        <v>0</v>
      </c>
      <c r="K175" s="198" t="s">
        <v>214</v>
      </c>
      <c r="L175" s="44"/>
      <c r="M175" s="203" t="s">
        <v>19</v>
      </c>
      <c r="N175" s="204" t="s">
        <v>40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121</v>
      </c>
      <c r="AT175" s="207" t="s">
        <v>123</v>
      </c>
      <c r="AU175" s="207" t="s">
        <v>79</v>
      </c>
      <c r="AY175" s="17" t="s">
        <v>122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77</v>
      </c>
      <c r="BK175" s="208">
        <f>ROUND(I175*H175,2)</f>
        <v>0</v>
      </c>
      <c r="BL175" s="17" t="s">
        <v>121</v>
      </c>
      <c r="BM175" s="207" t="s">
        <v>926</v>
      </c>
    </row>
    <row r="176" s="2" customFormat="1">
      <c r="A176" s="38"/>
      <c r="B176" s="39"/>
      <c r="C176" s="40"/>
      <c r="D176" s="209" t="s">
        <v>128</v>
      </c>
      <c r="E176" s="40"/>
      <c r="F176" s="210" t="s">
        <v>349</v>
      </c>
      <c r="G176" s="40"/>
      <c r="H176" s="40"/>
      <c r="I176" s="211"/>
      <c r="J176" s="40"/>
      <c r="K176" s="40"/>
      <c r="L176" s="44"/>
      <c r="M176" s="212"/>
      <c r="N176" s="21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79</v>
      </c>
    </row>
    <row r="177" s="13" customFormat="1">
      <c r="A177" s="13"/>
      <c r="B177" s="226"/>
      <c r="C177" s="227"/>
      <c r="D177" s="209" t="s">
        <v>241</v>
      </c>
      <c r="E177" s="228" t="s">
        <v>19</v>
      </c>
      <c r="F177" s="229" t="s">
        <v>927</v>
      </c>
      <c r="G177" s="227"/>
      <c r="H177" s="230">
        <v>480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241</v>
      </c>
      <c r="AU177" s="236" t="s">
        <v>79</v>
      </c>
      <c r="AV177" s="13" t="s">
        <v>79</v>
      </c>
      <c r="AW177" s="13" t="s">
        <v>31</v>
      </c>
      <c r="AX177" s="13" t="s">
        <v>69</v>
      </c>
      <c r="AY177" s="236" t="s">
        <v>122</v>
      </c>
    </row>
    <row r="178" s="13" customFormat="1">
      <c r="A178" s="13"/>
      <c r="B178" s="226"/>
      <c r="C178" s="227"/>
      <c r="D178" s="209" t="s">
        <v>241</v>
      </c>
      <c r="E178" s="228" t="s">
        <v>19</v>
      </c>
      <c r="F178" s="229" t="s">
        <v>928</v>
      </c>
      <c r="G178" s="227"/>
      <c r="H178" s="230">
        <v>708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241</v>
      </c>
      <c r="AU178" s="236" t="s">
        <v>79</v>
      </c>
      <c r="AV178" s="13" t="s">
        <v>79</v>
      </c>
      <c r="AW178" s="13" t="s">
        <v>31</v>
      </c>
      <c r="AX178" s="13" t="s">
        <v>69</v>
      </c>
      <c r="AY178" s="236" t="s">
        <v>122</v>
      </c>
    </row>
    <row r="179" s="14" customFormat="1">
      <c r="A179" s="14"/>
      <c r="B179" s="237"/>
      <c r="C179" s="238"/>
      <c r="D179" s="209" t="s">
        <v>241</v>
      </c>
      <c r="E179" s="239" t="s">
        <v>19</v>
      </c>
      <c r="F179" s="240" t="s">
        <v>243</v>
      </c>
      <c r="G179" s="238"/>
      <c r="H179" s="241">
        <v>1188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241</v>
      </c>
      <c r="AU179" s="247" t="s">
        <v>79</v>
      </c>
      <c r="AV179" s="14" t="s">
        <v>121</v>
      </c>
      <c r="AW179" s="14" t="s">
        <v>31</v>
      </c>
      <c r="AX179" s="14" t="s">
        <v>77</v>
      </c>
      <c r="AY179" s="247" t="s">
        <v>122</v>
      </c>
    </row>
    <row r="180" s="2" customFormat="1" ht="16.5" customHeight="1">
      <c r="A180" s="38"/>
      <c r="B180" s="39"/>
      <c r="C180" s="196" t="s">
        <v>334</v>
      </c>
      <c r="D180" s="196" t="s">
        <v>123</v>
      </c>
      <c r="E180" s="197" t="s">
        <v>929</v>
      </c>
      <c r="F180" s="198" t="s">
        <v>352</v>
      </c>
      <c r="G180" s="199" t="s">
        <v>233</v>
      </c>
      <c r="H180" s="200">
        <v>2250</v>
      </c>
      <c r="I180" s="201"/>
      <c r="J180" s="202">
        <f>ROUND(I180*H180,2)</f>
        <v>0</v>
      </c>
      <c r="K180" s="198" t="s">
        <v>214</v>
      </c>
      <c r="L180" s="44"/>
      <c r="M180" s="203" t="s">
        <v>19</v>
      </c>
      <c r="N180" s="204" t="s">
        <v>40</v>
      </c>
      <c r="O180" s="84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121</v>
      </c>
      <c r="AT180" s="207" t="s">
        <v>123</v>
      </c>
      <c r="AU180" s="207" t="s">
        <v>79</v>
      </c>
      <c r="AY180" s="17" t="s">
        <v>122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77</v>
      </c>
      <c r="BK180" s="208">
        <f>ROUND(I180*H180,2)</f>
        <v>0</v>
      </c>
      <c r="BL180" s="17" t="s">
        <v>121</v>
      </c>
      <c r="BM180" s="207" t="s">
        <v>930</v>
      </c>
    </row>
    <row r="181" s="2" customFormat="1">
      <c r="A181" s="38"/>
      <c r="B181" s="39"/>
      <c r="C181" s="40"/>
      <c r="D181" s="209" t="s">
        <v>128</v>
      </c>
      <c r="E181" s="40"/>
      <c r="F181" s="210" t="s">
        <v>354</v>
      </c>
      <c r="G181" s="40"/>
      <c r="H181" s="40"/>
      <c r="I181" s="211"/>
      <c r="J181" s="40"/>
      <c r="K181" s="40"/>
      <c r="L181" s="44"/>
      <c r="M181" s="212"/>
      <c r="N181" s="21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128</v>
      </c>
      <c r="AU181" s="17" t="s">
        <v>79</v>
      </c>
    </row>
    <row r="182" s="13" customFormat="1">
      <c r="A182" s="13"/>
      <c r="B182" s="226"/>
      <c r="C182" s="227"/>
      <c r="D182" s="209" t="s">
        <v>241</v>
      </c>
      <c r="E182" s="228" t="s">
        <v>19</v>
      </c>
      <c r="F182" s="229" t="s">
        <v>919</v>
      </c>
      <c r="G182" s="227"/>
      <c r="H182" s="230">
        <v>480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241</v>
      </c>
      <c r="AU182" s="236" t="s">
        <v>79</v>
      </c>
      <c r="AV182" s="13" t="s">
        <v>79</v>
      </c>
      <c r="AW182" s="13" t="s">
        <v>31</v>
      </c>
      <c r="AX182" s="13" t="s">
        <v>69</v>
      </c>
      <c r="AY182" s="236" t="s">
        <v>122</v>
      </c>
    </row>
    <row r="183" s="13" customFormat="1">
      <c r="A183" s="13"/>
      <c r="B183" s="226"/>
      <c r="C183" s="227"/>
      <c r="D183" s="209" t="s">
        <v>241</v>
      </c>
      <c r="E183" s="228" t="s">
        <v>19</v>
      </c>
      <c r="F183" s="229" t="s">
        <v>920</v>
      </c>
      <c r="G183" s="227"/>
      <c r="H183" s="230">
        <v>1770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241</v>
      </c>
      <c r="AU183" s="236" t="s">
        <v>79</v>
      </c>
      <c r="AV183" s="13" t="s">
        <v>79</v>
      </c>
      <c r="AW183" s="13" t="s">
        <v>31</v>
      </c>
      <c r="AX183" s="13" t="s">
        <v>69</v>
      </c>
      <c r="AY183" s="236" t="s">
        <v>122</v>
      </c>
    </row>
    <row r="184" s="14" customFormat="1">
      <c r="A184" s="14"/>
      <c r="B184" s="237"/>
      <c r="C184" s="238"/>
      <c r="D184" s="209" t="s">
        <v>241</v>
      </c>
      <c r="E184" s="239" t="s">
        <v>19</v>
      </c>
      <c r="F184" s="240" t="s">
        <v>243</v>
      </c>
      <c r="G184" s="238"/>
      <c r="H184" s="241">
        <v>2250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241</v>
      </c>
      <c r="AU184" s="247" t="s">
        <v>79</v>
      </c>
      <c r="AV184" s="14" t="s">
        <v>121</v>
      </c>
      <c r="AW184" s="14" t="s">
        <v>31</v>
      </c>
      <c r="AX184" s="14" t="s">
        <v>77</v>
      </c>
      <c r="AY184" s="247" t="s">
        <v>122</v>
      </c>
    </row>
    <row r="185" s="11" customFormat="1" ht="22.8" customHeight="1">
      <c r="A185" s="11"/>
      <c r="B185" s="182"/>
      <c r="C185" s="183"/>
      <c r="D185" s="184" t="s">
        <v>68</v>
      </c>
      <c r="E185" s="224" t="s">
        <v>79</v>
      </c>
      <c r="F185" s="224" t="s">
        <v>499</v>
      </c>
      <c r="G185" s="183"/>
      <c r="H185" s="183"/>
      <c r="I185" s="186"/>
      <c r="J185" s="225">
        <f>BK185</f>
        <v>0</v>
      </c>
      <c r="K185" s="183"/>
      <c r="L185" s="188"/>
      <c r="M185" s="189"/>
      <c r="N185" s="190"/>
      <c r="O185" s="190"/>
      <c r="P185" s="191">
        <f>SUM(P186:P189)</f>
        <v>0</v>
      </c>
      <c r="Q185" s="190"/>
      <c r="R185" s="191">
        <f>SUM(R186:R189)</f>
        <v>32.750399999999999</v>
      </c>
      <c r="S185" s="190"/>
      <c r="T185" s="192">
        <f>SUM(T186:T189)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3" t="s">
        <v>77</v>
      </c>
      <c r="AT185" s="194" t="s">
        <v>68</v>
      </c>
      <c r="AU185" s="194" t="s">
        <v>77</v>
      </c>
      <c r="AY185" s="193" t="s">
        <v>122</v>
      </c>
      <c r="BK185" s="195">
        <f>SUM(BK186:BK189)</f>
        <v>0</v>
      </c>
    </row>
    <row r="186" s="2" customFormat="1">
      <c r="A186" s="38"/>
      <c r="B186" s="39"/>
      <c r="C186" s="196" t="s">
        <v>339</v>
      </c>
      <c r="D186" s="196" t="s">
        <v>123</v>
      </c>
      <c r="E186" s="197" t="s">
        <v>931</v>
      </c>
      <c r="F186" s="198" t="s">
        <v>932</v>
      </c>
      <c r="G186" s="199" t="s">
        <v>393</v>
      </c>
      <c r="H186" s="200">
        <v>160</v>
      </c>
      <c r="I186" s="201"/>
      <c r="J186" s="202">
        <f>ROUND(I186*H186,2)</f>
        <v>0</v>
      </c>
      <c r="K186" s="198" t="s">
        <v>214</v>
      </c>
      <c r="L186" s="44"/>
      <c r="M186" s="203" t="s">
        <v>19</v>
      </c>
      <c r="N186" s="204" t="s">
        <v>40</v>
      </c>
      <c r="O186" s="84"/>
      <c r="P186" s="205">
        <f>O186*H186</f>
        <v>0</v>
      </c>
      <c r="Q186" s="205">
        <v>0.20469000000000001</v>
      </c>
      <c r="R186" s="205">
        <f>Q186*H186</f>
        <v>32.750399999999999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121</v>
      </c>
      <c r="AT186" s="207" t="s">
        <v>123</v>
      </c>
      <c r="AU186" s="207" t="s">
        <v>79</v>
      </c>
      <c r="AY186" s="17" t="s">
        <v>122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77</v>
      </c>
      <c r="BK186" s="208">
        <f>ROUND(I186*H186,2)</f>
        <v>0</v>
      </c>
      <c r="BL186" s="17" t="s">
        <v>121</v>
      </c>
      <c r="BM186" s="207" t="s">
        <v>933</v>
      </c>
    </row>
    <row r="187" s="2" customFormat="1">
      <c r="A187" s="38"/>
      <c r="B187" s="39"/>
      <c r="C187" s="40"/>
      <c r="D187" s="209" t="s">
        <v>128</v>
      </c>
      <c r="E187" s="40"/>
      <c r="F187" s="210" t="s">
        <v>934</v>
      </c>
      <c r="G187" s="40"/>
      <c r="H187" s="40"/>
      <c r="I187" s="211"/>
      <c r="J187" s="40"/>
      <c r="K187" s="40"/>
      <c r="L187" s="44"/>
      <c r="M187" s="212"/>
      <c r="N187" s="21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79</v>
      </c>
    </row>
    <row r="188" s="13" customFormat="1">
      <c r="A188" s="13"/>
      <c r="B188" s="226"/>
      <c r="C188" s="227"/>
      <c r="D188" s="209" t="s">
        <v>241</v>
      </c>
      <c r="E188" s="228" t="s">
        <v>19</v>
      </c>
      <c r="F188" s="229" t="s">
        <v>935</v>
      </c>
      <c r="G188" s="227"/>
      <c r="H188" s="230">
        <v>160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241</v>
      </c>
      <c r="AU188" s="236" t="s">
        <v>79</v>
      </c>
      <c r="AV188" s="13" t="s">
        <v>79</v>
      </c>
      <c r="AW188" s="13" t="s">
        <v>31</v>
      </c>
      <c r="AX188" s="13" t="s">
        <v>69</v>
      </c>
      <c r="AY188" s="236" t="s">
        <v>122</v>
      </c>
    </row>
    <row r="189" s="14" customFormat="1">
      <c r="A189" s="14"/>
      <c r="B189" s="237"/>
      <c r="C189" s="238"/>
      <c r="D189" s="209" t="s">
        <v>241</v>
      </c>
      <c r="E189" s="239" t="s">
        <v>19</v>
      </c>
      <c r="F189" s="240" t="s">
        <v>243</v>
      </c>
      <c r="G189" s="238"/>
      <c r="H189" s="241">
        <v>160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241</v>
      </c>
      <c r="AU189" s="247" t="s">
        <v>79</v>
      </c>
      <c r="AV189" s="14" t="s">
        <v>121</v>
      </c>
      <c r="AW189" s="14" t="s">
        <v>31</v>
      </c>
      <c r="AX189" s="14" t="s">
        <v>77</v>
      </c>
      <c r="AY189" s="247" t="s">
        <v>122</v>
      </c>
    </row>
    <row r="190" s="11" customFormat="1" ht="22.8" customHeight="1">
      <c r="A190" s="11"/>
      <c r="B190" s="182"/>
      <c r="C190" s="183"/>
      <c r="D190" s="184" t="s">
        <v>68</v>
      </c>
      <c r="E190" s="224" t="s">
        <v>133</v>
      </c>
      <c r="F190" s="224" t="s">
        <v>519</v>
      </c>
      <c r="G190" s="183"/>
      <c r="H190" s="183"/>
      <c r="I190" s="186"/>
      <c r="J190" s="225">
        <f>BK190</f>
        <v>0</v>
      </c>
      <c r="K190" s="183"/>
      <c r="L190" s="188"/>
      <c r="M190" s="189"/>
      <c r="N190" s="190"/>
      <c r="O190" s="190"/>
      <c r="P190" s="191">
        <f>SUM(P191:P219)</f>
        <v>0</v>
      </c>
      <c r="Q190" s="190"/>
      <c r="R190" s="191">
        <f>SUM(R191:R219)</f>
        <v>12.353837400000002</v>
      </c>
      <c r="S190" s="190"/>
      <c r="T190" s="192">
        <f>SUM(T191:T219)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93" t="s">
        <v>77</v>
      </c>
      <c r="AT190" s="194" t="s">
        <v>68</v>
      </c>
      <c r="AU190" s="194" t="s">
        <v>77</v>
      </c>
      <c r="AY190" s="193" t="s">
        <v>122</v>
      </c>
      <c r="BK190" s="195">
        <f>SUM(BK191:BK219)</f>
        <v>0</v>
      </c>
    </row>
    <row r="191" s="2" customFormat="1" ht="16.5" customHeight="1">
      <c r="A191" s="38"/>
      <c r="B191" s="39"/>
      <c r="C191" s="196" t="s">
        <v>345</v>
      </c>
      <c r="D191" s="196" t="s">
        <v>123</v>
      </c>
      <c r="E191" s="197" t="s">
        <v>936</v>
      </c>
      <c r="F191" s="198" t="s">
        <v>937</v>
      </c>
      <c r="G191" s="199" t="s">
        <v>238</v>
      </c>
      <c r="H191" s="200">
        <v>4.1699999999999999</v>
      </c>
      <c r="I191" s="201"/>
      <c r="J191" s="202">
        <f>ROUND(I191*H191,2)</f>
        <v>0</v>
      </c>
      <c r="K191" s="198" t="s">
        <v>214</v>
      </c>
      <c r="L191" s="44"/>
      <c r="M191" s="203" t="s">
        <v>19</v>
      </c>
      <c r="N191" s="204" t="s">
        <v>40</v>
      </c>
      <c r="O191" s="84"/>
      <c r="P191" s="205">
        <f>O191*H191</f>
        <v>0</v>
      </c>
      <c r="Q191" s="205">
        <v>0.18293000000000001</v>
      </c>
      <c r="R191" s="205">
        <f>Q191*H191</f>
        <v>0.76281810000000005</v>
      </c>
      <c r="S191" s="205">
        <v>0</v>
      </c>
      <c r="T191" s="20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7" t="s">
        <v>121</v>
      </c>
      <c r="AT191" s="207" t="s">
        <v>123</v>
      </c>
      <c r="AU191" s="207" t="s">
        <v>79</v>
      </c>
      <c r="AY191" s="17" t="s">
        <v>122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7" t="s">
        <v>77</v>
      </c>
      <c r="BK191" s="208">
        <f>ROUND(I191*H191,2)</f>
        <v>0</v>
      </c>
      <c r="BL191" s="17" t="s">
        <v>121</v>
      </c>
      <c r="BM191" s="207" t="s">
        <v>938</v>
      </c>
    </row>
    <row r="192" s="2" customFormat="1">
      <c r="A192" s="38"/>
      <c r="B192" s="39"/>
      <c r="C192" s="40"/>
      <c r="D192" s="209" t="s">
        <v>128</v>
      </c>
      <c r="E192" s="40"/>
      <c r="F192" s="210" t="s">
        <v>939</v>
      </c>
      <c r="G192" s="40"/>
      <c r="H192" s="40"/>
      <c r="I192" s="211"/>
      <c r="J192" s="40"/>
      <c r="K192" s="40"/>
      <c r="L192" s="44"/>
      <c r="M192" s="212"/>
      <c r="N192" s="21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79</v>
      </c>
    </row>
    <row r="193" s="13" customFormat="1">
      <c r="A193" s="13"/>
      <c r="B193" s="226"/>
      <c r="C193" s="227"/>
      <c r="D193" s="209" t="s">
        <v>241</v>
      </c>
      <c r="E193" s="228" t="s">
        <v>19</v>
      </c>
      <c r="F193" s="229" t="s">
        <v>940</v>
      </c>
      <c r="G193" s="227"/>
      <c r="H193" s="230">
        <v>1.95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241</v>
      </c>
      <c r="AU193" s="236" t="s">
        <v>79</v>
      </c>
      <c r="AV193" s="13" t="s">
        <v>79</v>
      </c>
      <c r="AW193" s="13" t="s">
        <v>31</v>
      </c>
      <c r="AX193" s="13" t="s">
        <v>69</v>
      </c>
      <c r="AY193" s="236" t="s">
        <v>122</v>
      </c>
    </row>
    <row r="194" s="13" customFormat="1">
      <c r="A194" s="13"/>
      <c r="B194" s="226"/>
      <c r="C194" s="227"/>
      <c r="D194" s="209" t="s">
        <v>241</v>
      </c>
      <c r="E194" s="228" t="s">
        <v>19</v>
      </c>
      <c r="F194" s="229" t="s">
        <v>941</v>
      </c>
      <c r="G194" s="227"/>
      <c r="H194" s="230">
        <v>2.2200000000000002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241</v>
      </c>
      <c r="AU194" s="236" t="s">
        <v>79</v>
      </c>
      <c r="AV194" s="13" t="s">
        <v>79</v>
      </c>
      <c r="AW194" s="13" t="s">
        <v>31</v>
      </c>
      <c r="AX194" s="13" t="s">
        <v>69</v>
      </c>
      <c r="AY194" s="236" t="s">
        <v>122</v>
      </c>
    </row>
    <row r="195" s="14" customFormat="1">
      <c r="A195" s="14"/>
      <c r="B195" s="237"/>
      <c r="C195" s="238"/>
      <c r="D195" s="209" t="s">
        <v>241</v>
      </c>
      <c r="E195" s="239" t="s">
        <v>19</v>
      </c>
      <c r="F195" s="240" t="s">
        <v>243</v>
      </c>
      <c r="G195" s="238"/>
      <c r="H195" s="241">
        <v>4.1699999999999999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241</v>
      </c>
      <c r="AU195" s="247" t="s">
        <v>79</v>
      </c>
      <c r="AV195" s="14" t="s">
        <v>121</v>
      </c>
      <c r="AW195" s="14" t="s">
        <v>31</v>
      </c>
      <c r="AX195" s="14" t="s">
        <v>77</v>
      </c>
      <c r="AY195" s="247" t="s">
        <v>122</v>
      </c>
    </row>
    <row r="196" s="2" customFormat="1" ht="16.5" customHeight="1">
      <c r="A196" s="38"/>
      <c r="B196" s="39"/>
      <c r="C196" s="248" t="s">
        <v>350</v>
      </c>
      <c r="D196" s="248" t="s">
        <v>316</v>
      </c>
      <c r="E196" s="249" t="s">
        <v>942</v>
      </c>
      <c r="F196" s="250" t="s">
        <v>943</v>
      </c>
      <c r="G196" s="251" t="s">
        <v>410</v>
      </c>
      <c r="H196" s="252">
        <v>10.425000000000001</v>
      </c>
      <c r="I196" s="253"/>
      <c r="J196" s="254">
        <f>ROUND(I196*H196,2)</f>
        <v>0</v>
      </c>
      <c r="K196" s="250" t="s">
        <v>214</v>
      </c>
      <c r="L196" s="255"/>
      <c r="M196" s="256" t="s">
        <v>19</v>
      </c>
      <c r="N196" s="257" t="s">
        <v>40</v>
      </c>
      <c r="O196" s="84"/>
      <c r="P196" s="205">
        <f>O196*H196</f>
        <v>0</v>
      </c>
      <c r="Q196" s="205">
        <v>1</v>
      </c>
      <c r="R196" s="205">
        <f>Q196*H196</f>
        <v>10.425000000000001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152</v>
      </c>
      <c r="AT196" s="207" t="s">
        <v>316</v>
      </c>
      <c r="AU196" s="207" t="s">
        <v>79</v>
      </c>
      <c r="AY196" s="17" t="s">
        <v>122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77</v>
      </c>
      <c r="BK196" s="208">
        <f>ROUND(I196*H196,2)</f>
        <v>0</v>
      </c>
      <c r="BL196" s="17" t="s">
        <v>121</v>
      </c>
      <c r="BM196" s="207" t="s">
        <v>944</v>
      </c>
    </row>
    <row r="197" s="2" customFormat="1">
      <c r="A197" s="38"/>
      <c r="B197" s="39"/>
      <c r="C197" s="40"/>
      <c r="D197" s="209" t="s">
        <v>128</v>
      </c>
      <c r="E197" s="40"/>
      <c r="F197" s="210" t="s">
        <v>943</v>
      </c>
      <c r="G197" s="40"/>
      <c r="H197" s="40"/>
      <c r="I197" s="211"/>
      <c r="J197" s="40"/>
      <c r="K197" s="40"/>
      <c r="L197" s="44"/>
      <c r="M197" s="212"/>
      <c r="N197" s="213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79</v>
      </c>
    </row>
    <row r="198" s="13" customFormat="1">
      <c r="A198" s="13"/>
      <c r="B198" s="226"/>
      <c r="C198" s="227"/>
      <c r="D198" s="209" t="s">
        <v>241</v>
      </c>
      <c r="E198" s="228" t="s">
        <v>19</v>
      </c>
      <c r="F198" s="229" t="s">
        <v>945</v>
      </c>
      <c r="G198" s="227"/>
      <c r="H198" s="230">
        <v>10.425000000000001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241</v>
      </c>
      <c r="AU198" s="236" t="s">
        <v>79</v>
      </c>
      <c r="AV198" s="13" t="s">
        <v>79</v>
      </c>
      <c r="AW198" s="13" t="s">
        <v>31</v>
      </c>
      <c r="AX198" s="13" t="s">
        <v>69</v>
      </c>
      <c r="AY198" s="236" t="s">
        <v>122</v>
      </c>
    </row>
    <row r="199" s="14" customFormat="1">
      <c r="A199" s="14"/>
      <c r="B199" s="237"/>
      <c r="C199" s="238"/>
      <c r="D199" s="209" t="s">
        <v>241</v>
      </c>
      <c r="E199" s="239" t="s">
        <v>19</v>
      </c>
      <c r="F199" s="240" t="s">
        <v>243</v>
      </c>
      <c r="G199" s="238"/>
      <c r="H199" s="241">
        <v>10.425000000000001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241</v>
      </c>
      <c r="AU199" s="247" t="s">
        <v>79</v>
      </c>
      <c r="AV199" s="14" t="s">
        <v>121</v>
      </c>
      <c r="AW199" s="14" t="s">
        <v>31</v>
      </c>
      <c r="AX199" s="14" t="s">
        <v>77</v>
      </c>
      <c r="AY199" s="247" t="s">
        <v>122</v>
      </c>
    </row>
    <row r="200" s="2" customFormat="1" ht="16.5" customHeight="1">
      <c r="A200" s="38"/>
      <c r="B200" s="39"/>
      <c r="C200" s="196" t="s">
        <v>355</v>
      </c>
      <c r="D200" s="196" t="s">
        <v>123</v>
      </c>
      <c r="E200" s="197" t="s">
        <v>946</v>
      </c>
      <c r="F200" s="198" t="s">
        <v>947</v>
      </c>
      <c r="G200" s="199" t="s">
        <v>238</v>
      </c>
      <c r="H200" s="200">
        <v>45.600000000000001</v>
      </c>
      <c r="I200" s="201"/>
      <c r="J200" s="202">
        <f>ROUND(I200*H200,2)</f>
        <v>0</v>
      </c>
      <c r="K200" s="198" t="s">
        <v>214</v>
      </c>
      <c r="L200" s="44"/>
      <c r="M200" s="203" t="s">
        <v>19</v>
      </c>
      <c r="N200" s="204" t="s">
        <v>40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121</v>
      </c>
      <c r="AT200" s="207" t="s">
        <v>123</v>
      </c>
      <c r="AU200" s="207" t="s">
        <v>79</v>
      </c>
      <c r="AY200" s="17" t="s">
        <v>122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77</v>
      </c>
      <c r="BK200" s="208">
        <f>ROUND(I200*H200,2)</f>
        <v>0</v>
      </c>
      <c r="BL200" s="17" t="s">
        <v>121</v>
      </c>
      <c r="BM200" s="207" t="s">
        <v>948</v>
      </c>
    </row>
    <row r="201" s="2" customFormat="1">
      <c r="A201" s="38"/>
      <c r="B201" s="39"/>
      <c r="C201" s="40"/>
      <c r="D201" s="209" t="s">
        <v>128</v>
      </c>
      <c r="E201" s="40"/>
      <c r="F201" s="210" t="s">
        <v>949</v>
      </c>
      <c r="G201" s="40"/>
      <c r="H201" s="40"/>
      <c r="I201" s="211"/>
      <c r="J201" s="40"/>
      <c r="K201" s="40"/>
      <c r="L201" s="44"/>
      <c r="M201" s="212"/>
      <c r="N201" s="21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128</v>
      </c>
      <c r="AU201" s="17" t="s">
        <v>79</v>
      </c>
    </row>
    <row r="202" s="13" customFormat="1">
      <c r="A202" s="13"/>
      <c r="B202" s="226"/>
      <c r="C202" s="227"/>
      <c r="D202" s="209" t="s">
        <v>241</v>
      </c>
      <c r="E202" s="228" t="s">
        <v>19</v>
      </c>
      <c r="F202" s="229" t="s">
        <v>950</v>
      </c>
      <c r="G202" s="227"/>
      <c r="H202" s="230">
        <v>20.899999999999999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241</v>
      </c>
      <c r="AU202" s="236" t="s">
        <v>79</v>
      </c>
      <c r="AV202" s="13" t="s">
        <v>79</v>
      </c>
      <c r="AW202" s="13" t="s">
        <v>31</v>
      </c>
      <c r="AX202" s="13" t="s">
        <v>69</v>
      </c>
      <c r="AY202" s="236" t="s">
        <v>122</v>
      </c>
    </row>
    <row r="203" s="13" customFormat="1">
      <c r="A203" s="13"/>
      <c r="B203" s="226"/>
      <c r="C203" s="227"/>
      <c r="D203" s="209" t="s">
        <v>241</v>
      </c>
      <c r="E203" s="228" t="s">
        <v>19</v>
      </c>
      <c r="F203" s="229" t="s">
        <v>951</v>
      </c>
      <c r="G203" s="227"/>
      <c r="H203" s="230">
        <v>21.899999999999999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241</v>
      </c>
      <c r="AU203" s="236" t="s">
        <v>79</v>
      </c>
      <c r="AV203" s="13" t="s">
        <v>79</v>
      </c>
      <c r="AW203" s="13" t="s">
        <v>31</v>
      </c>
      <c r="AX203" s="13" t="s">
        <v>69</v>
      </c>
      <c r="AY203" s="236" t="s">
        <v>122</v>
      </c>
    </row>
    <row r="204" s="13" customFormat="1">
      <c r="A204" s="13"/>
      <c r="B204" s="226"/>
      <c r="C204" s="227"/>
      <c r="D204" s="209" t="s">
        <v>241</v>
      </c>
      <c r="E204" s="228" t="s">
        <v>19</v>
      </c>
      <c r="F204" s="229" t="s">
        <v>952</v>
      </c>
      <c r="G204" s="227"/>
      <c r="H204" s="230">
        <v>2.7999999999999998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241</v>
      </c>
      <c r="AU204" s="236" t="s">
        <v>79</v>
      </c>
      <c r="AV204" s="13" t="s">
        <v>79</v>
      </c>
      <c r="AW204" s="13" t="s">
        <v>31</v>
      </c>
      <c r="AX204" s="13" t="s">
        <v>69</v>
      </c>
      <c r="AY204" s="236" t="s">
        <v>122</v>
      </c>
    </row>
    <row r="205" s="14" customFormat="1">
      <c r="A205" s="14"/>
      <c r="B205" s="237"/>
      <c r="C205" s="238"/>
      <c r="D205" s="209" t="s">
        <v>241</v>
      </c>
      <c r="E205" s="239" t="s">
        <v>19</v>
      </c>
      <c r="F205" s="240" t="s">
        <v>243</v>
      </c>
      <c r="G205" s="238"/>
      <c r="H205" s="241">
        <v>45.599999999999994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241</v>
      </c>
      <c r="AU205" s="247" t="s">
        <v>79</v>
      </c>
      <c r="AV205" s="14" t="s">
        <v>121</v>
      </c>
      <c r="AW205" s="14" t="s">
        <v>31</v>
      </c>
      <c r="AX205" s="14" t="s">
        <v>77</v>
      </c>
      <c r="AY205" s="247" t="s">
        <v>122</v>
      </c>
    </row>
    <row r="206" s="2" customFormat="1" ht="16.5" customHeight="1">
      <c r="A206" s="38"/>
      <c r="B206" s="39"/>
      <c r="C206" s="196" t="s">
        <v>360</v>
      </c>
      <c r="D206" s="196" t="s">
        <v>123</v>
      </c>
      <c r="E206" s="197" t="s">
        <v>553</v>
      </c>
      <c r="F206" s="198" t="s">
        <v>554</v>
      </c>
      <c r="G206" s="199" t="s">
        <v>233</v>
      </c>
      <c r="H206" s="200">
        <v>86.5</v>
      </c>
      <c r="I206" s="201"/>
      <c r="J206" s="202">
        <f>ROUND(I206*H206,2)</f>
        <v>0</v>
      </c>
      <c r="K206" s="198" t="s">
        <v>214</v>
      </c>
      <c r="L206" s="44"/>
      <c r="M206" s="203" t="s">
        <v>19</v>
      </c>
      <c r="N206" s="204" t="s">
        <v>40</v>
      </c>
      <c r="O206" s="84"/>
      <c r="P206" s="205">
        <f>O206*H206</f>
        <v>0</v>
      </c>
      <c r="Q206" s="205">
        <v>0.00726</v>
      </c>
      <c r="R206" s="205">
        <f>Q206*H206</f>
        <v>0.62799000000000005</v>
      </c>
      <c r="S206" s="205">
        <v>0</v>
      </c>
      <c r="T206" s="20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7" t="s">
        <v>121</v>
      </c>
      <c r="AT206" s="207" t="s">
        <v>123</v>
      </c>
      <c r="AU206" s="207" t="s">
        <v>79</v>
      </c>
      <c r="AY206" s="17" t="s">
        <v>122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77</v>
      </c>
      <c r="BK206" s="208">
        <f>ROUND(I206*H206,2)</f>
        <v>0</v>
      </c>
      <c r="BL206" s="17" t="s">
        <v>121</v>
      </c>
      <c r="BM206" s="207" t="s">
        <v>953</v>
      </c>
    </row>
    <row r="207" s="2" customFormat="1">
      <c r="A207" s="38"/>
      <c r="B207" s="39"/>
      <c r="C207" s="40"/>
      <c r="D207" s="209" t="s">
        <v>128</v>
      </c>
      <c r="E207" s="40"/>
      <c r="F207" s="210" t="s">
        <v>556</v>
      </c>
      <c r="G207" s="40"/>
      <c r="H207" s="40"/>
      <c r="I207" s="211"/>
      <c r="J207" s="40"/>
      <c r="K207" s="40"/>
      <c r="L207" s="44"/>
      <c r="M207" s="212"/>
      <c r="N207" s="213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79</v>
      </c>
    </row>
    <row r="208" s="13" customFormat="1">
      <c r="A208" s="13"/>
      <c r="B208" s="226"/>
      <c r="C208" s="227"/>
      <c r="D208" s="209" t="s">
        <v>241</v>
      </c>
      <c r="E208" s="228" t="s">
        <v>19</v>
      </c>
      <c r="F208" s="229" t="s">
        <v>954</v>
      </c>
      <c r="G208" s="227"/>
      <c r="H208" s="230">
        <v>31.199999999999999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241</v>
      </c>
      <c r="AU208" s="236" t="s">
        <v>79</v>
      </c>
      <c r="AV208" s="13" t="s">
        <v>79</v>
      </c>
      <c r="AW208" s="13" t="s">
        <v>31</v>
      </c>
      <c r="AX208" s="13" t="s">
        <v>69</v>
      </c>
      <c r="AY208" s="236" t="s">
        <v>122</v>
      </c>
    </row>
    <row r="209" s="13" customFormat="1">
      <c r="A209" s="13"/>
      <c r="B209" s="226"/>
      <c r="C209" s="227"/>
      <c r="D209" s="209" t="s">
        <v>241</v>
      </c>
      <c r="E209" s="228" t="s">
        <v>19</v>
      </c>
      <c r="F209" s="229" t="s">
        <v>955</v>
      </c>
      <c r="G209" s="227"/>
      <c r="H209" s="230">
        <v>35.299999999999997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241</v>
      </c>
      <c r="AU209" s="236" t="s">
        <v>79</v>
      </c>
      <c r="AV209" s="13" t="s">
        <v>79</v>
      </c>
      <c r="AW209" s="13" t="s">
        <v>31</v>
      </c>
      <c r="AX209" s="13" t="s">
        <v>69</v>
      </c>
      <c r="AY209" s="236" t="s">
        <v>122</v>
      </c>
    </row>
    <row r="210" s="13" customFormat="1">
      <c r="A210" s="13"/>
      <c r="B210" s="226"/>
      <c r="C210" s="227"/>
      <c r="D210" s="209" t="s">
        <v>241</v>
      </c>
      <c r="E210" s="228" t="s">
        <v>19</v>
      </c>
      <c r="F210" s="229" t="s">
        <v>956</v>
      </c>
      <c r="G210" s="227"/>
      <c r="H210" s="230">
        <v>20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241</v>
      </c>
      <c r="AU210" s="236" t="s">
        <v>79</v>
      </c>
      <c r="AV210" s="13" t="s">
        <v>79</v>
      </c>
      <c r="AW210" s="13" t="s">
        <v>31</v>
      </c>
      <c r="AX210" s="13" t="s">
        <v>69</v>
      </c>
      <c r="AY210" s="236" t="s">
        <v>122</v>
      </c>
    </row>
    <row r="211" s="14" customFormat="1">
      <c r="A211" s="14"/>
      <c r="B211" s="237"/>
      <c r="C211" s="238"/>
      <c r="D211" s="209" t="s">
        <v>241</v>
      </c>
      <c r="E211" s="239" t="s">
        <v>19</v>
      </c>
      <c r="F211" s="240" t="s">
        <v>243</v>
      </c>
      <c r="G211" s="238"/>
      <c r="H211" s="241">
        <v>86.5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241</v>
      </c>
      <c r="AU211" s="247" t="s">
        <v>79</v>
      </c>
      <c r="AV211" s="14" t="s">
        <v>121</v>
      </c>
      <c r="AW211" s="14" t="s">
        <v>31</v>
      </c>
      <c r="AX211" s="14" t="s">
        <v>77</v>
      </c>
      <c r="AY211" s="247" t="s">
        <v>122</v>
      </c>
    </row>
    <row r="212" s="2" customFormat="1" ht="16.5" customHeight="1">
      <c r="A212" s="38"/>
      <c r="B212" s="39"/>
      <c r="C212" s="196" t="s">
        <v>365</v>
      </c>
      <c r="D212" s="196" t="s">
        <v>123</v>
      </c>
      <c r="E212" s="197" t="s">
        <v>566</v>
      </c>
      <c r="F212" s="198" t="s">
        <v>567</v>
      </c>
      <c r="G212" s="199" t="s">
        <v>233</v>
      </c>
      <c r="H212" s="200">
        <v>86.5</v>
      </c>
      <c r="I212" s="201"/>
      <c r="J212" s="202">
        <f>ROUND(I212*H212,2)</f>
        <v>0</v>
      </c>
      <c r="K212" s="198" t="s">
        <v>214</v>
      </c>
      <c r="L212" s="44"/>
      <c r="M212" s="203" t="s">
        <v>19</v>
      </c>
      <c r="N212" s="204" t="s">
        <v>40</v>
      </c>
      <c r="O212" s="84"/>
      <c r="P212" s="205">
        <f>O212*H212</f>
        <v>0</v>
      </c>
      <c r="Q212" s="205">
        <v>0.00085999999999999998</v>
      </c>
      <c r="R212" s="205">
        <f>Q212*H212</f>
        <v>0.074389999999999998</v>
      </c>
      <c r="S212" s="205">
        <v>0</v>
      </c>
      <c r="T212" s="20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121</v>
      </c>
      <c r="AT212" s="207" t="s">
        <v>123</v>
      </c>
      <c r="AU212" s="207" t="s">
        <v>79</v>
      </c>
      <c r="AY212" s="17" t="s">
        <v>122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77</v>
      </c>
      <c r="BK212" s="208">
        <f>ROUND(I212*H212,2)</f>
        <v>0</v>
      </c>
      <c r="BL212" s="17" t="s">
        <v>121</v>
      </c>
      <c r="BM212" s="207" t="s">
        <v>957</v>
      </c>
    </row>
    <row r="213" s="2" customFormat="1">
      <c r="A213" s="38"/>
      <c r="B213" s="39"/>
      <c r="C213" s="40"/>
      <c r="D213" s="209" t="s">
        <v>128</v>
      </c>
      <c r="E213" s="40"/>
      <c r="F213" s="210" t="s">
        <v>569</v>
      </c>
      <c r="G213" s="40"/>
      <c r="H213" s="40"/>
      <c r="I213" s="211"/>
      <c r="J213" s="40"/>
      <c r="K213" s="40"/>
      <c r="L213" s="44"/>
      <c r="M213" s="212"/>
      <c r="N213" s="213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79</v>
      </c>
    </row>
    <row r="214" s="2" customFormat="1" ht="16.5" customHeight="1">
      <c r="A214" s="38"/>
      <c r="B214" s="39"/>
      <c r="C214" s="196" t="s">
        <v>371</v>
      </c>
      <c r="D214" s="196" t="s">
        <v>123</v>
      </c>
      <c r="E214" s="197" t="s">
        <v>585</v>
      </c>
      <c r="F214" s="198" t="s">
        <v>586</v>
      </c>
      <c r="G214" s="199" t="s">
        <v>410</v>
      </c>
      <c r="H214" s="200">
        <v>0.44600000000000001</v>
      </c>
      <c r="I214" s="201"/>
      <c r="J214" s="202">
        <f>ROUND(I214*H214,2)</f>
        <v>0</v>
      </c>
      <c r="K214" s="198" t="s">
        <v>214</v>
      </c>
      <c r="L214" s="44"/>
      <c r="M214" s="203" t="s">
        <v>19</v>
      </c>
      <c r="N214" s="204" t="s">
        <v>40</v>
      </c>
      <c r="O214" s="84"/>
      <c r="P214" s="205">
        <f>O214*H214</f>
        <v>0</v>
      </c>
      <c r="Q214" s="205">
        <v>1.03955</v>
      </c>
      <c r="R214" s="205">
        <f>Q214*H214</f>
        <v>0.46363929999999998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121</v>
      </c>
      <c r="AT214" s="207" t="s">
        <v>123</v>
      </c>
      <c r="AU214" s="207" t="s">
        <v>79</v>
      </c>
      <c r="AY214" s="17" t="s">
        <v>122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77</v>
      </c>
      <c r="BK214" s="208">
        <f>ROUND(I214*H214,2)</f>
        <v>0</v>
      </c>
      <c r="BL214" s="17" t="s">
        <v>121</v>
      </c>
      <c r="BM214" s="207" t="s">
        <v>958</v>
      </c>
    </row>
    <row r="215" s="2" customFormat="1">
      <c r="A215" s="38"/>
      <c r="B215" s="39"/>
      <c r="C215" s="40"/>
      <c r="D215" s="209" t="s">
        <v>128</v>
      </c>
      <c r="E215" s="40"/>
      <c r="F215" s="210" t="s">
        <v>588</v>
      </c>
      <c r="G215" s="40"/>
      <c r="H215" s="40"/>
      <c r="I215" s="211"/>
      <c r="J215" s="40"/>
      <c r="K215" s="40"/>
      <c r="L215" s="44"/>
      <c r="M215" s="212"/>
      <c r="N215" s="213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79</v>
      </c>
    </row>
    <row r="216" s="13" customFormat="1">
      <c r="A216" s="13"/>
      <c r="B216" s="226"/>
      <c r="C216" s="227"/>
      <c r="D216" s="209" t="s">
        <v>241</v>
      </c>
      <c r="E216" s="228" t="s">
        <v>19</v>
      </c>
      <c r="F216" s="229" t="s">
        <v>959</v>
      </c>
      <c r="G216" s="227"/>
      <c r="H216" s="230">
        <v>0.17599999999999999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241</v>
      </c>
      <c r="AU216" s="236" t="s">
        <v>79</v>
      </c>
      <c r="AV216" s="13" t="s">
        <v>79</v>
      </c>
      <c r="AW216" s="13" t="s">
        <v>31</v>
      </c>
      <c r="AX216" s="13" t="s">
        <v>69</v>
      </c>
      <c r="AY216" s="236" t="s">
        <v>122</v>
      </c>
    </row>
    <row r="217" s="13" customFormat="1">
      <c r="A217" s="13"/>
      <c r="B217" s="226"/>
      <c r="C217" s="227"/>
      <c r="D217" s="209" t="s">
        <v>241</v>
      </c>
      <c r="E217" s="228" t="s">
        <v>19</v>
      </c>
      <c r="F217" s="229" t="s">
        <v>960</v>
      </c>
      <c r="G217" s="227"/>
      <c r="H217" s="230">
        <v>0.20100000000000001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241</v>
      </c>
      <c r="AU217" s="236" t="s">
        <v>79</v>
      </c>
      <c r="AV217" s="13" t="s">
        <v>79</v>
      </c>
      <c r="AW217" s="13" t="s">
        <v>31</v>
      </c>
      <c r="AX217" s="13" t="s">
        <v>69</v>
      </c>
      <c r="AY217" s="236" t="s">
        <v>122</v>
      </c>
    </row>
    <row r="218" s="13" customFormat="1">
      <c r="A218" s="13"/>
      <c r="B218" s="226"/>
      <c r="C218" s="227"/>
      <c r="D218" s="209" t="s">
        <v>241</v>
      </c>
      <c r="E218" s="228" t="s">
        <v>19</v>
      </c>
      <c r="F218" s="229" t="s">
        <v>961</v>
      </c>
      <c r="G218" s="227"/>
      <c r="H218" s="230">
        <v>0.069000000000000006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241</v>
      </c>
      <c r="AU218" s="236" t="s">
        <v>79</v>
      </c>
      <c r="AV218" s="13" t="s">
        <v>79</v>
      </c>
      <c r="AW218" s="13" t="s">
        <v>31</v>
      </c>
      <c r="AX218" s="13" t="s">
        <v>69</v>
      </c>
      <c r="AY218" s="236" t="s">
        <v>122</v>
      </c>
    </row>
    <row r="219" s="14" customFormat="1">
      <c r="A219" s="14"/>
      <c r="B219" s="237"/>
      <c r="C219" s="238"/>
      <c r="D219" s="209" t="s">
        <v>241</v>
      </c>
      <c r="E219" s="239" t="s">
        <v>19</v>
      </c>
      <c r="F219" s="240" t="s">
        <v>243</v>
      </c>
      <c r="G219" s="238"/>
      <c r="H219" s="241">
        <v>0.44600000000000001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241</v>
      </c>
      <c r="AU219" s="247" t="s">
        <v>79</v>
      </c>
      <c r="AV219" s="14" t="s">
        <v>121</v>
      </c>
      <c r="AW219" s="14" t="s">
        <v>31</v>
      </c>
      <c r="AX219" s="14" t="s">
        <v>77</v>
      </c>
      <c r="AY219" s="247" t="s">
        <v>122</v>
      </c>
    </row>
    <row r="220" s="11" customFormat="1" ht="22.8" customHeight="1">
      <c r="A220" s="11"/>
      <c r="B220" s="182"/>
      <c r="C220" s="183"/>
      <c r="D220" s="184" t="s">
        <v>68</v>
      </c>
      <c r="E220" s="224" t="s">
        <v>121</v>
      </c>
      <c r="F220" s="224" t="s">
        <v>364</v>
      </c>
      <c r="G220" s="183"/>
      <c r="H220" s="183"/>
      <c r="I220" s="186"/>
      <c r="J220" s="225">
        <f>BK220</f>
        <v>0</v>
      </c>
      <c r="K220" s="183"/>
      <c r="L220" s="188"/>
      <c r="M220" s="189"/>
      <c r="N220" s="190"/>
      <c r="O220" s="190"/>
      <c r="P220" s="191">
        <f>SUM(P221:P249)</f>
        <v>0</v>
      </c>
      <c r="Q220" s="190"/>
      <c r="R220" s="191">
        <f>SUM(R221:R249)</f>
        <v>31.771234</v>
      </c>
      <c r="S220" s="190"/>
      <c r="T220" s="192">
        <f>SUM(T221:T249)</f>
        <v>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R220" s="193" t="s">
        <v>77</v>
      </c>
      <c r="AT220" s="194" t="s">
        <v>68</v>
      </c>
      <c r="AU220" s="194" t="s">
        <v>77</v>
      </c>
      <c r="AY220" s="193" t="s">
        <v>122</v>
      </c>
      <c r="BK220" s="195">
        <f>SUM(BK221:BK249)</f>
        <v>0</v>
      </c>
    </row>
    <row r="221" s="2" customFormat="1" ht="21.75" customHeight="1">
      <c r="A221" s="38"/>
      <c r="B221" s="39"/>
      <c r="C221" s="196" t="s">
        <v>377</v>
      </c>
      <c r="D221" s="196" t="s">
        <v>123</v>
      </c>
      <c r="E221" s="197" t="s">
        <v>962</v>
      </c>
      <c r="F221" s="198" t="s">
        <v>963</v>
      </c>
      <c r="G221" s="199" t="s">
        <v>233</v>
      </c>
      <c r="H221" s="200">
        <v>15.699999999999999</v>
      </c>
      <c r="I221" s="201"/>
      <c r="J221" s="202">
        <f>ROUND(I221*H221,2)</f>
        <v>0</v>
      </c>
      <c r="K221" s="198" t="s">
        <v>214</v>
      </c>
      <c r="L221" s="44"/>
      <c r="M221" s="203" t="s">
        <v>19</v>
      </c>
      <c r="N221" s="204" t="s">
        <v>40</v>
      </c>
      <c r="O221" s="84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121</v>
      </c>
      <c r="AT221" s="207" t="s">
        <v>123</v>
      </c>
      <c r="AU221" s="207" t="s">
        <v>79</v>
      </c>
      <c r="AY221" s="17" t="s">
        <v>122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77</v>
      </c>
      <c r="BK221" s="208">
        <f>ROUND(I221*H221,2)</f>
        <v>0</v>
      </c>
      <c r="BL221" s="17" t="s">
        <v>121</v>
      </c>
      <c r="BM221" s="207" t="s">
        <v>964</v>
      </c>
    </row>
    <row r="222" s="2" customFormat="1">
      <c r="A222" s="38"/>
      <c r="B222" s="39"/>
      <c r="C222" s="40"/>
      <c r="D222" s="209" t="s">
        <v>128</v>
      </c>
      <c r="E222" s="40"/>
      <c r="F222" s="210" t="s">
        <v>965</v>
      </c>
      <c r="G222" s="40"/>
      <c r="H222" s="40"/>
      <c r="I222" s="211"/>
      <c r="J222" s="40"/>
      <c r="K222" s="40"/>
      <c r="L222" s="44"/>
      <c r="M222" s="212"/>
      <c r="N222" s="213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79</v>
      </c>
    </row>
    <row r="223" s="13" customFormat="1">
      <c r="A223" s="13"/>
      <c r="B223" s="226"/>
      <c r="C223" s="227"/>
      <c r="D223" s="209" t="s">
        <v>241</v>
      </c>
      <c r="E223" s="228" t="s">
        <v>19</v>
      </c>
      <c r="F223" s="229" t="s">
        <v>966</v>
      </c>
      <c r="G223" s="227"/>
      <c r="H223" s="230">
        <v>10.300000000000001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241</v>
      </c>
      <c r="AU223" s="236" t="s">
        <v>79</v>
      </c>
      <c r="AV223" s="13" t="s">
        <v>79</v>
      </c>
      <c r="AW223" s="13" t="s">
        <v>31</v>
      </c>
      <c r="AX223" s="13" t="s">
        <v>69</v>
      </c>
      <c r="AY223" s="236" t="s">
        <v>122</v>
      </c>
    </row>
    <row r="224" s="13" customFormat="1">
      <c r="A224" s="13"/>
      <c r="B224" s="226"/>
      <c r="C224" s="227"/>
      <c r="D224" s="209" t="s">
        <v>241</v>
      </c>
      <c r="E224" s="228" t="s">
        <v>19</v>
      </c>
      <c r="F224" s="229" t="s">
        <v>967</v>
      </c>
      <c r="G224" s="227"/>
      <c r="H224" s="230">
        <v>5.4000000000000004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241</v>
      </c>
      <c r="AU224" s="236" t="s">
        <v>79</v>
      </c>
      <c r="AV224" s="13" t="s">
        <v>79</v>
      </c>
      <c r="AW224" s="13" t="s">
        <v>31</v>
      </c>
      <c r="AX224" s="13" t="s">
        <v>69</v>
      </c>
      <c r="AY224" s="236" t="s">
        <v>122</v>
      </c>
    </row>
    <row r="225" s="14" customFormat="1">
      <c r="A225" s="14"/>
      <c r="B225" s="237"/>
      <c r="C225" s="238"/>
      <c r="D225" s="209" t="s">
        <v>241</v>
      </c>
      <c r="E225" s="239" t="s">
        <v>19</v>
      </c>
      <c r="F225" s="240" t="s">
        <v>243</v>
      </c>
      <c r="G225" s="238"/>
      <c r="H225" s="241">
        <v>15.699999999999999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241</v>
      </c>
      <c r="AU225" s="247" t="s">
        <v>79</v>
      </c>
      <c r="AV225" s="14" t="s">
        <v>121</v>
      </c>
      <c r="AW225" s="14" t="s">
        <v>31</v>
      </c>
      <c r="AX225" s="14" t="s">
        <v>77</v>
      </c>
      <c r="AY225" s="247" t="s">
        <v>122</v>
      </c>
    </row>
    <row r="226" s="2" customFormat="1" ht="21.75" customHeight="1">
      <c r="A226" s="38"/>
      <c r="B226" s="39"/>
      <c r="C226" s="196" t="s">
        <v>383</v>
      </c>
      <c r="D226" s="196" t="s">
        <v>123</v>
      </c>
      <c r="E226" s="197" t="s">
        <v>968</v>
      </c>
      <c r="F226" s="198" t="s">
        <v>969</v>
      </c>
      <c r="G226" s="199" t="s">
        <v>233</v>
      </c>
      <c r="H226" s="200">
        <v>25</v>
      </c>
      <c r="I226" s="201"/>
      <c r="J226" s="202">
        <f>ROUND(I226*H226,2)</f>
        <v>0</v>
      </c>
      <c r="K226" s="198" t="s">
        <v>214</v>
      </c>
      <c r="L226" s="44"/>
      <c r="M226" s="203" t="s">
        <v>19</v>
      </c>
      <c r="N226" s="204" t="s">
        <v>40</v>
      </c>
      <c r="O226" s="84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7" t="s">
        <v>121</v>
      </c>
      <c r="AT226" s="207" t="s">
        <v>123</v>
      </c>
      <c r="AU226" s="207" t="s">
        <v>79</v>
      </c>
      <c r="AY226" s="17" t="s">
        <v>122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7" t="s">
        <v>77</v>
      </c>
      <c r="BK226" s="208">
        <f>ROUND(I226*H226,2)</f>
        <v>0</v>
      </c>
      <c r="BL226" s="17" t="s">
        <v>121</v>
      </c>
      <c r="BM226" s="207" t="s">
        <v>970</v>
      </c>
    </row>
    <row r="227" s="2" customFormat="1">
      <c r="A227" s="38"/>
      <c r="B227" s="39"/>
      <c r="C227" s="40"/>
      <c r="D227" s="209" t="s">
        <v>128</v>
      </c>
      <c r="E227" s="40"/>
      <c r="F227" s="210" t="s">
        <v>971</v>
      </c>
      <c r="G227" s="40"/>
      <c r="H227" s="40"/>
      <c r="I227" s="211"/>
      <c r="J227" s="40"/>
      <c r="K227" s="40"/>
      <c r="L227" s="44"/>
      <c r="M227" s="212"/>
      <c r="N227" s="213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128</v>
      </c>
      <c r="AU227" s="17" t="s">
        <v>79</v>
      </c>
    </row>
    <row r="228" s="13" customFormat="1">
      <c r="A228" s="13"/>
      <c r="B228" s="226"/>
      <c r="C228" s="227"/>
      <c r="D228" s="209" t="s">
        <v>241</v>
      </c>
      <c r="E228" s="228" t="s">
        <v>19</v>
      </c>
      <c r="F228" s="229" t="s">
        <v>972</v>
      </c>
      <c r="G228" s="227"/>
      <c r="H228" s="230">
        <v>25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241</v>
      </c>
      <c r="AU228" s="236" t="s">
        <v>79</v>
      </c>
      <c r="AV228" s="13" t="s">
        <v>79</v>
      </c>
      <c r="AW228" s="13" t="s">
        <v>31</v>
      </c>
      <c r="AX228" s="13" t="s">
        <v>69</v>
      </c>
      <c r="AY228" s="236" t="s">
        <v>122</v>
      </c>
    </row>
    <row r="229" s="14" customFormat="1">
      <c r="A229" s="14"/>
      <c r="B229" s="237"/>
      <c r="C229" s="238"/>
      <c r="D229" s="209" t="s">
        <v>241</v>
      </c>
      <c r="E229" s="239" t="s">
        <v>19</v>
      </c>
      <c r="F229" s="240" t="s">
        <v>243</v>
      </c>
      <c r="G229" s="238"/>
      <c r="H229" s="241">
        <v>25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241</v>
      </c>
      <c r="AU229" s="247" t="s">
        <v>79</v>
      </c>
      <c r="AV229" s="14" t="s">
        <v>121</v>
      </c>
      <c r="AW229" s="14" t="s">
        <v>31</v>
      </c>
      <c r="AX229" s="14" t="s">
        <v>77</v>
      </c>
      <c r="AY229" s="247" t="s">
        <v>122</v>
      </c>
    </row>
    <row r="230" s="2" customFormat="1" ht="16.5" customHeight="1">
      <c r="A230" s="38"/>
      <c r="B230" s="39"/>
      <c r="C230" s="196" t="s">
        <v>390</v>
      </c>
      <c r="D230" s="196" t="s">
        <v>123</v>
      </c>
      <c r="E230" s="197" t="s">
        <v>973</v>
      </c>
      <c r="F230" s="198" t="s">
        <v>974</v>
      </c>
      <c r="G230" s="199" t="s">
        <v>238</v>
      </c>
      <c r="H230" s="200">
        <v>0.80000000000000004</v>
      </c>
      <c r="I230" s="201"/>
      <c r="J230" s="202">
        <f>ROUND(I230*H230,2)</f>
        <v>0</v>
      </c>
      <c r="K230" s="198" t="s">
        <v>214</v>
      </c>
      <c r="L230" s="44"/>
      <c r="M230" s="203" t="s">
        <v>19</v>
      </c>
      <c r="N230" s="204" t="s">
        <v>40</v>
      </c>
      <c r="O230" s="84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7" t="s">
        <v>121</v>
      </c>
      <c r="AT230" s="207" t="s">
        <v>123</v>
      </c>
      <c r="AU230" s="207" t="s">
        <v>79</v>
      </c>
      <c r="AY230" s="17" t="s">
        <v>122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77</v>
      </c>
      <c r="BK230" s="208">
        <f>ROUND(I230*H230,2)</f>
        <v>0</v>
      </c>
      <c r="BL230" s="17" t="s">
        <v>121</v>
      </c>
      <c r="BM230" s="207" t="s">
        <v>975</v>
      </c>
    </row>
    <row r="231" s="2" customFormat="1">
      <c r="A231" s="38"/>
      <c r="B231" s="39"/>
      <c r="C231" s="40"/>
      <c r="D231" s="209" t="s">
        <v>128</v>
      </c>
      <c r="E231" s="40"/>
      <c r="F231" s="210" t="s">
        <v>976</v>
      </c>
      <c r="G231" s="40"/>
      <c r="H231" s="40"/>
      <c r="I231" s="211"/>
      <c r="J231" s="40"/>
      <c r="K231" s="40"/>
      <c r="L231" s="44"/>
      <c r="M231" s="212"/>
      <c r="N231" s="213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79</v>
      </c>
    </row>
    <row r="232" s="13" customFormat="1">
      <c r="A232" s="13"/>
      <c r="B232" s="226"/>
      <c r="C232" s="227"/>
      <c r="D232" s="209" t="s">
        <v>241</v>
      </c>
      <c r="E232" s="228" t="s">
        <v>19</v>
      </c>
      <c r="F232" s="229" t="s">
        <v>977</v>
      </c>
      <c r="G232" s="227"/>
      <c r="H232" s="230">
        <v>0.80000000000000004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241</v>
      </c>
      <c r="AU232" s="236" t="s">
        <v>79</v>
      </c>
      <c r="AV232" s="13" t="s">
        <v>79</v>
      </c>
      <c r="AW232" s="13" t="s">
        <v>31</v>
      </c>
      <c r="AX232" s="13" t="s">
        <v>69</v>
      </c>
      <c r="AY232" s="236" t="s">
        <v>122</v>
      </c>
    </row>
    <row r="233" s="14" customFormat="1">
      <c r="A233" s="14"/>
      <c r="B233" s="237"/>
      <c r="C233" s="238"/>
      <c r="D233" s="209" t="s">
        <v>241</v>
      </c>
      <c r="E233" s="239" t="s">
        <v>19</v>
      </c>
      <c r="F233" s="240" t="s">
        <v>243</v>
      </c>
      <c r="G233" s="238"/>
      <c r="H233" s="241">
        <v>0.80000000000000004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241</v>
      </c>
      <c r="AU233" s="247" t="s">
        <v>79</v>
      </c>
      <c r="AV233" s="14" t="s">
        <v>121</v>
      </c>
      <c r="AW233" s="14" t="s">
        <v>31</v>
      </c>
      <c r="AX233" s="14" t="s">
        <v>77</v>
      </c>
      <c r="AY233" s="247" t="s">
        <v>122</v>
      </c>
    </row>
    <row r="234" s="2" customFormat="1" ht="16.5" customHeight="1">
      <c r="A234" s="38"/>
      <c r="B234" s="39"/>
      <c r="C234" s="196" t="s">
        <v>396</v>
      </c>
      <c r="D234" s="196" t="s">
        <v>123</v>
      </c>
      <c r="E234" s="197" t="s">
        <v>978</v>
      </c>
      <c r="F234" s="198" t="s">
        <v>979</v>
      </c>
      <c r="G234" s="199" t="s">
        <v>238</v>
      </c>
      <c r="H234" s="200">
        <v>0.59999999999999998</v>
      </c>
      <c r="I234" s="201"/>
      <c r="J234" s="202">
        <f>ROUND(I234*H234,2)</f>
        <v>0</v>
      </c>
      <c r="K234" s="198" t="s">
        <v>214</v>
      </c>
      <c r="L234" s="44"/>
      <c r="M234" s="203" t="s">
        <v>19</v>
      </c>
      <c r="N234" s="204" t="s">
        <v>40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121</v>
      </c>
      <c r="AT234" s="207" t="s">
        <v>123</v>
      </c>
      <c r="AU234" s="207" t="s">
        <v>79</v>
      </c>
      <c r="AY234" s="17" t="s">
        <v>122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77</v>
      </c>
      <c r="BK234" s="208">
        <f>ROUND(I234*H234,2)</f>
        <v>0</v>
      </c>
      <c r="BL234" s="17" t="s">
        <v>121</v>
      </c>
      <c r="BM234" s="207" t="s">
        <v>980</v>
      </c>
    </row>
    <row r="235" s="2" customFormat="1">
      <c r="A235" s="38"/>
      <c r="B235" s="39"/>
      <c r="C235" s="40"/>
      <c r="D235" s="209" t="s">
        <v>128</v>
      </c>
      <c r="E235" s="40"/>
      <c r="F235" s="210" t="s">
        <v>981</v>
      </c>
      <c r="G235" s="40"/>
      <c r="H235" s="40"/>
      <c r="I235" s="211"/>
      <c r="J235" s="40"/>
      <c r="K235" s="40"/>
      <c r="L235" s="44"/>
      <c r="M235" s="212"/>
      <c r="N235" s="213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128</v>
      </c>
      <c r="AU235" s="17" t="s">
        <v>79</v>
      </c>
    </row>
    <row r="236" s="13" customFormat="1">
      <c r="A236" s="13"/>
      <c r="B236" s="226"/>
      <c r="C236" s="227"/>
      <c r="D236" s="209" t="s">
        <v>241</v>
      </c>
      <c r="E236" s="228" t="s">
        <v>19</v>
      </c>
      <c r="F236" s="229" t="s">
        <v>982</v>
      </c>
      <c r="G236" s="227"/>
      <c r="H236" s="230">
        <v>0.59999999999999998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241</v>
      </c>
      <c r="AU236" s="236" t="s">
        <v>79</v>
      </c>
      <c r="AV236" s="13" t="s">
        <v>79</v>
      </c>
      <c r="AW236" s="13" t="s">
        <v>31</v>
      </c>
      <c r="AX236" s="13" t="s">
        <v>69</v>
      </c>
      <c r="AY236" s="236" t="s">
        <v>122</v>
      </c>
    </row>
    <row r="237" s="14" customFormat="1">
      <c r="A237" s="14"/>
      <c r="B237" s="237"/>
      <c r="C237" s="238"/>
      <c r="D237" s="209" t="s">
        <v>241</v>
      </c>
      <c r="E237" s="239" t="s">
        <v>19</v>
      </c>
      <c r="F237" s="240" t="s">
        <v>243</v>
      </c>
      <c r="G237" s="238"/>
      <c r="H237" s="241">
        <v>0.59999999999999998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241</v>
      </c>
      <c r="AU237" s="247" t="s">
        <v>79</v>
      </c>
      <c r="AV237" s="14" t="s">
        <v>121</v>
      </c>
      <c r="AW237" s="14" t="s">
        <v>31</v>
      </c>
      <c r="AX237" s="14" t="s">
        <v>77</v>
      </c>
      <c r="AY237" s="247" t="s">
        <v>122</v>
      </c>
    </row>
    <row r="238" s="2" customFormat="1" ht="16.5" customHeight="1">
      <c r="A238" s="38"/>
      <c r="B238" s="39"/>
      <c r="C238" s="196" t="s">
        <v>400</v>
      </c>
      <c r="D238" s="196" t="s">
        <v>123</v>
      </c>
      <c r="E238" s="197" t="s">
        <v>983</v>
      </c>
      <c r="F238" s="198" t="s">
        <v>984</v>
      </c>
      <c r="G238" s="199" t="s">
        <v>233</v>
      </c>
      <c r="H238" s="200">
        <v>3.9300000000000002</v>
      </c>
      <c r="I238" s="201"/>
      <c r="J238" s="202">
        <f>ROUND(I238*H238,2)</f>
        <v>0</v>
      </c>
      <c r="K238" s="198" t="s">
        <v>214</v>
      </c>
      <c r="L238" s="44"/>
      <c r="M238" s="203" t="s">
        <v>19</v>
      </c>
      <c r="N238" s="204" t="s">
        <v>40</v>
      </c>
      <c r="O238" s="84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121</v>
      </c>
      <c r="AT238" s="207" t="s">
        <v>123</v>
      </c>
      <c r="AU238" s="207" t="s">
        <v>79</v>
      </c>
      <c r="AY238" s="17" t="s">
        <v>122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77</v>
      </c>
      <c r="BK238" s="208">
        <f>ROUND(I238*H238,2)</f>
        <v>0</v>
      </c>
      <c r="BL238" s="17" t="s">
        <v>121</v>
      </c>
      <c r="BM238" s="207" t="s">
        <v>985</v>
      </c>
    </row>
    <row r="239" s="2" customFormat="1">
      <c r="A239" s="38"/>
      <c r="B239" s="39"/>
      <c r="C239" s="40"/>
      <c r="D239" s="209" t="s">
        <v>128</v>
      </c>
      <c r="E239" s="40"/>
      <c r="F239" s="210" t="s">
        <v>986</v>
      </c>
      <c r="G239" s="40"/>
      <c r="H239" s="40"/>
      <c r="I239" s="211"/>
      <c r="J239" s="40"/>
      <c r="K239" s="40"/>
      <c r="L239" s="44"/>
      <c r="M239" s="212"/>
      <c r="N239" s="213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128</v>
      </c>
      <c r="AU239" s="17" t="s">
        <v>79</v>
      </c>
    </row>
    <row r="240" s="13" customFormat="1">
      <c r="A240" s="13"/>
      <c r="B240" s="226"/>
      <c r="C240" s="227"/>
      <c r="D240" s="209" t="s">
        <v>241</v>
      </c>
      <c r="E240" s="228" t="s">
        <v>19</v>
      </c>
      <c r="F240" s="229" t="s">
        <v>987</v>
      </c>
      <c r="G240" s="227"/>
      <c r="H240" s="230">
        <v>1.7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241</v>
      </c>
      <c r="AU240" s="236" t="s">
        <v>79</v>
      </c>
      <c r="AV240" s="13" t="s">
        <v>79</v>
      </c>
      <c r="AW240" s="13" t="s">
        <v>31</v>
      </c>
      <c r="AX240" s="13" t="s">
        <v>69</v>
      </c>
      <c r="AY240" s="236" t="s">
        <v>122</v>
      </c>
    </row>
    <row r="241" s="13" customFormat="1">
      <c r="A241" s="13"/>
      <c r="B241" s="226"/>
      <c r="C241" s="227"/>
      <c r="D241" s="209" t="s">
        <v>241</v>
      </c>
      <c r="E241" s="228" t="s">
        <v>19</v>
      </c>
      <c r="F241" s="229" t="s">
        <v>988</v>
      </c>
      <c r="G241" s="227"/>
      <c r="H241" s="230">
        <v>1.8999999999999999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241</v>
      </c>
      <c r="AU241" s="236" t="s">
        <v>79</v>
      </c>
      <c r="AV241" s="13" t="s">
        <v>79</v>
      </c>
      <c r="AW241" s="13" t="s">
        <v>31</v>
      </c>
      <c r="AX241" s="13" t="s">
        <v>69</v>
      </c>
      <c r="AY241" s="236" t="s">
        <v>122</v>
      </c>
    </row>
    <row r="242" s="13" customFormat="1">
      <c r="A242" s="13"/>
      <c r="B242" s="226"/>
      <c r="C242" s="227"/>
      <c r="D242" s="209" t="s">
        <v>241</v>
      </c>
      <c r="E242" s="228" t="s">
        <v>19</v>
      </c>
      <c r="F242" s="229" t="s">
        <v>989</v>
      </c>
      <c r="G242" s="227"/>
      <c r="H242" s="230">
        <v>0.33000000000000002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241</v>
      </c>
      <c r="AU242" s="236" t="s">
        <v>79</v>
      </c>
      <c r="AV242" s="13" t="s">
        <v>79</v>
      </c>
      <c r="AW242" s="13" t="s">
        <v>31</v>
      </c>
      <c r="AX242" s="13" t="s">
        <v>69</v>
      </c>
      <c r="AY242" s="236" t="s">
        <v>122</v>
      </c>
    </row>
    <row r="243" s="14" customFormat="1">
      <c r="A243" s="14"/>
      <c r="B243" s="237"/>
      <c r="C243" s="238"/>
      <c r="D243" s="209" t="s">
        <v>241</v>
      </c>
      <c r="E243" s="239" t="s">
        <v>19</v>
      </c>
      <c r="F243" s="240" t="s">
        <v>243</v>
      </c>
      <c r="G243" s="238"/>
      <c r="H243" s="241">
        <v>3.9300000000000002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241</v>
      </c>
      <c r="AU243" s="247" t="s">
        <v>79</v>
      </c>
      <c r="AV243" s="14" t="s">
        <v>121</v>
      </c>
      <c r="AW243" s="14" t="s">
        <v>31</v>
      </c>
      <c r="AX243" s="14" t="s">
        <v>77</v>
      </c>
      <c r="AY243" s="247" t="s">
        <v>122</v>
      </c>
    </row>
    <row r="244" s="2" customFormat="1" ht="21.75" customHeight="1">
      <c r="A244" s="38"/>
      <c r="B244" s="39"/>
      <c r="C244" s="196" t="s">
        <v>407</v>
      </c>
      <c r="D244" s="196" t="s">
        <v>123</v>
      </c>
      <c r="E244" s="197" t="s">
        <v>990</v>
      </c>
      <c r="F244" s="198" t="s">
        <v>991</v>
      </c>
      <c r="G244" s="199" t="s">
        <v>233</v>
      </c>
      <c r="H244" s="200">
        <v>40.700000000000003</v>
      </c>
      <c r="I244" s="201"/>
      <c r="J244" s="202">
        <f>ROUND(I244*H244,2)</f>
        <v>0</v>
      </c>
      <c r="K244" s="198" t="s">
        <v>214</v>
      </c>
      <c r="L244" s="44"/>
      <c r="M244" s="203" t="s">
        <v>19</v>
      </c>
      <c r="N244" s="204" t="s">
        <v>40</v>
      </c>
      <c r="O244" s="84"/>
      <c r="P244" s="205">
        <f>O244*H244</f>
        <v>0</v>
      </c>
      <c r="Q244" s="205">
        <v>0.78061999999999998</v>
      </c>
      <c r="R244" s="205">
        <f>Q244*H244</f>
        <v>31.771234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121</v>
      </c>
      <c r="AT244" s="207" t="s">
        <v>123</v>
      </c>
      <c r="AU244" s="207" t="s">
        <v>79</v>
      </c>
      <c r="AY244" s="17" t="s">
        <v>122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77</v>
      </c>
      <c r="BK244" s="208">
        <f>ROUND(I244*H244,2)</f>
        <v>0</v>
      </c>
      <c r="BL244" s="17" t="s">
        <v>121</v>
      </c>
      <c r="BM244" s="207" t="s">
        <v>992</v>
      </c>
    </row>
    <row r="245" s="2" customFormat="1">
      <c r="A245" s="38"/>
      <c r="B245" s="39"/>
      <c r="C245" s="40"/>
      <c r="D245" s="209" t="s">
        <v>128</v>
      </c>
      <c r="E245" s="40"/>
      <c r="F245" s="210" t="s">
        <v>993</v>
      </c>
      <c r="G245" s="40"/>
      <c r="H245" s="40"/>
      <c r="I245" s="211"/>
      <c r="J245" s="40"/>
      <c r="K245" s="40"/>
      <c r="L245" s="44"/>
      <c r="M245" s="212"/>
      <c r="N245" s="213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128</v>
      </c>
      <c r="AU245" s="17" t="s">
        <v>79</v>
      </c>
    </row>
    <row r="246" s="13" customFormat="1">
      <c r="A246" s="13"/>
      <c r="B246" s="226"/>
      <c r="C246" s="227"/>
      <c r="D246" s="209" t="s">
        <v>241</v>
      </c>
      <c r="E246" s="228" t="s">
        <v>19</v>
      </c>
      <c r="F246" s="229" t="s">
        <v>972</v>
      </c>
      <c r="G246" s="227"/>
      <c r="H246" s="230">
        <v>25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241</v>
      </c>
      <c r="AU246" s="236" t="s">
        <v>79</v>
      </c>
      <c r="AV246" s="13" t="s">
        <v>79</v>
      </c>
      <c r="AW246" s="13" t="s">
        <v>31</v>
      </c>
      <c r="AX246" s="13" t="s">
        <v>69</v>
      </c>
      <c r="AY246" s="236" t="s">
        <v>122</v>
      </c>
    </row>
    <row r="247" s="13" customFormat="1">
      <c r="A247" s="13"/>
      <c r="B247" s="226"/>
      <c r="C247" s="227"/>
      <c r="D247" s="209" t="s">
        <v>241</v>
      </c>
      <c r="E247" s="228" t="s">
        <v>19</v>
      </c>
      <c r="F247" s="229" t="s">
        <v>966</v>
      </c>
      <c r="G247" s="227"/>
      <c r="H247" s="230">
        <v>10.300000000000001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241</v>
      </c>
      <c r="AU247" s="236" t="s">
        <v>79</v>
      </c>
      <c r="AV247" s="13" t="s">
        <v>79</v>
      </c>
      <c r="AW247" s="13" t="s">
        <v>31</v>
      </c>
      <c r="AX247" s="13" t="s">
        <v>69</v>
      </c>
      <c r="AY247" s="236" t="s">
        <v>122</v>
      </c>
    </row>
    <row r="248" s="13" customFormat="1">
      <c r="A248" s="13"/>
      <c r="B248" s="226"/>
      <c r="C248" s="227"/>
      <c r="D248" s="209" t="s">
        <v>241</v>
      </c>
      <c r="E248" s="228" t="s">
        <v>19</v>
      </c>
      <c r="F248" s="229" t="s">
        <v>967</v>
      </c>
      <c r="G248" s="227"/>
      <c r="H248" s="230">
        <v>5.4000000000000004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241</v>
      </c>
      <c r="AU248" s="236" t="s">
        <v>79</v>
      </c>
      <c r="AV248" s="13" t="s">
        <v>79</v>
      </c>
      <c r="AW248" s="13" t="s">
        <v>31</v>
      </c>
      <c r="AX248" s="13" t="s">
        <v>69</v>
      </c>
      <c r="AY248" s="236" t="s">
        <v>122</v>
      </c>
    </row>
    <row r="249" s="14" customFormat="1">
      <c r="A249" s="14"/>
      <c r="B249" s="237"/>
      <c r="C249" s="238"/>
      <c r="D249" s="209" t="s">
        <v>241</v>
      </c>
      <c r="E249" s="239" t="s">
        <v>19</v>
      </c>
      <c r="F249" s="240" t="s">
        <v>243</v>
      </c>
      <c r="G249" s="238"/>
      <c r="H249" s="241">
        <v>40.700000000000003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241</v>
      </c>
      <c r="AU249" s="247" t="s">
        <v>79</v>
      </c>
      <c r="AV249" s="14" t="s">
        <v>121</v>
      </c>
      <c r="AW249" s="14" t="s">
        <v>31</v>
      </c>
      <c r="AX249" s="14" t="s">
        <v>77</v>
      </c>
      <c r="AY249" s="247" t="s">
        <v>122</v>
      </c>
    </row>
    <row r="250" s="11" customFormat="1" ht="22.8" customHeight="1">
      <c r="A250" s="11"/>
      <c r="B250" s="182"/>
      <c r="C250" s="183"/>
      <c r="D250" s="184" t="s">
        <v>68</v>
      </c>
      <c r="E250" s="224" t="s">
        <v>140</v>
      </c>
      <c r="F250" s="224" t="s">
        <v>994</v>
      </c>
      <c r="G250" s="183"/>
      <c r="H250" s="183"/>
      <c r="I250" s="186"/>
      <c r="J250" s="225">
        <f>BK250</f>
        <v>0</v>
      </c>
      <c r="K250" s="183"/>
      <c r="L250" s="188"/>
      <c r="M250" s="189"/>
      <c r="N250" s="190"/>
      <c r="O250" s="190"/>
      <c r="P250" s="191">
        <f>SUM(P251:P278)</f>
        <v>0</v>
      </c>
      <c r="Q250" s="190"/>
      <c r="R250" s="191">
        <f>SUM(R251:R278)</f>
        <v>150.43299999999999</v>
      </c>
      <c r="S250" s="190"/>
      <c r="T250" s="192">
        <f>SUM(T251:T278)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193" t="s">
        <v>77</v>
      </c>
      <c r="AT250" s="194" t="s">
        <v>68</v>
      </c>
      <c r="AU250" s="194" t="s">
        <v>77</v>
      </c>
      <c r="AY250" s="193" t="s">
        <v>122</v>
      </c>
      <c r="BK250" s="195">
        <f>SUM(BK251:BK278)</f>
        <v>0</v>
      </c>
    </row>
    <row r="251" s="2" customFormat="1" ht="16.5" customHeight="1">
      <c r="A251" s="38"/>
      <c r="B251" s="39"/>
      <c r="C251" s="248" t="s">
        <v>618</v>
      </c>
      <c r="D251" s="248" t="s">
        <v>316</v>
      </c>
      <c r="E251" s="249" t="s">
        <v>995</v>
      </c>
      <c r="F251" s="250" t="s">
        <v>996</v>
      </c>
      <c r="G251" s="251" t="s">
        <v>410</v>
      </c>
      <c r="H251" s="252">
        <v>71.082999999999998</v>
      </c>
      <c r="I251" s="253"/>
      <c r="J251" s="254">
        <f>ROUND(I251*H251,2)</f>
        <v>0</v>
      </c>
      <c r="K251" s="250" t="s">
        <v>214</v>
      </c>
      <c r="L251" s="255"/>
      <c r="M251" s="256" t="s">
        <v>19</v>
      </c>
      <c r="N251" s="257" t="s">
        <v>40</v>
      </c>
      <c r="O251" s="84"/>
      <c r="P251" s="205">
        <f>O251*H251</f>
        <v>0</v>
      </c>
      <c r="Q251" s="205">
        <v>1</v>
      </c>
      <c r="R251" s="205">
        <f>Q251*H251</f>
        <v>71.082999999999998</v>
      </c>
      <c r="S251" s="205">
        <v>0</v>
      </c>
      <c r="T251" s="20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7" t="s">
        <v>152</v>
      </c>
      <c r="AT251" s="207" t="s">
        <v>316</v>
      </c>
      <c r="AU251" s="207" t="s">
        <v>79</v>
      </c>
      <c r="AY251" s="17" t="s">
        <v>122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7" t="s">
        <v>77</v>
      </c>
      <c r="BK251" s="208">
        <f>ROUND(I251*H251,2)</f>
        <v>0</v>
      </c>
      <c r="BL251" s="17" t="s">
        <v>121</v>
      </c>
      <c r="BM251" s="207" t="s">
        <v>997</v>
      </c>
    </row>
    <row r="252" s="2" customFormat="1">
      <c r="A252" s="38"/>
      <c r="B252" s="39"/>
      <c r="C252" s="40"/>
      <c r="D252" s="209" t="s">
        <v>128</v>
      </c>
      <c r="E252" s="40"/>
      <c r="F252" s="210" t="s">
        <v>996</v>
      </c>
      <c r="G252" s="40"/>
      <c r="H252" s="40"/>
      <c r="I252" s="211"/>
      <c r="J252" s="40"/>
      <c r="K252" s="40"/>
      <c r="L252" s="44"/>
      <c r="M252" s="212"/>
      <c r="N252" s="213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128</v>
      </c>
      <c r="AU252" s="17" t="s">
        <v>79</v>
      </c>
    </row>
    <row r="253" s="13" customFormat="1">
      <c r="A253" s="13"/>
      <c r="B253" s="226"/>
      <c r="C253" s="227"/>
      <c r="D253" s="209" t="s">
        <v>241</v>
      </c>
      <c r="E253" s="228" t="s">
        <v>19</v>
      </c>
      <c r="F253" s="229" t="s">
        <v>998</v>
      </c>
      <c r="G253" s="227"/>
      <c r="H253" s="230">
        <v>71.082999999999998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241</v>
      </c>
      <c r="AU253" s="236" t="s">
        <v>79</v>
      </c>
      <c r="AV253" s="13" t="s">
        <v>79</v>
      </c>
      <c r="AW253" s="13" t="s">
        <v>31</v>
      </c>
      <c r="AX253" s="13" t="s">
        <v>69</v>
      </c>
      <c r="AY253" s="236" t="s">
        <v>122</v>
      </c>
    </row>
    <row r="254" s="14" customFormat="1">
      <c r="A254" s="14"/>
      <c r="B254" s="237"/>
      <c r="C254" s="238"/>
      <c r="D254" s="209" t="s">
        <v>241</v>
      </c>
      <c r="E254" s="239" t="s">
        <v>19</v>
      </c>
      <c r="F254" s="240" t="s">
        <v>243</v>
      </c>
      <c r="G254" s="238"/>
      <c r="H254" s="241">
        <v>71.082999999999998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241</v>
      </c>
      <c r="AU254" s="247" t="s">
        <v>79</v>
      </c>
      <c r="AV254" s="14" t="s">
        <v>121</v>
      </c>
      <c r="AW254" s="14" t="s">
        <v>31</v>
      </c>
      <c r="AX254" s="14" t="s">
        <v>77</v>
      </c>
      <c r="AY254" s="247" t="s">
        <v>122</v>
      </c>
    </row>
    <row r="255" s="2" customFormat="1" ht="21.75" customHeight="1">
      <c r="A255" s="38"/>
      <c r="B255" s="39"/>
      <c r="C255" s="196" t="s">
        <v>623</v>
      </c>
      <c r="D255" s="196" t="s">
        <v>123</v>
      </c>
      <c r="E255" s="197" t="s">
        <v>999</v>
      </c>
      <c r="F255" s="198" t="s">
        <v>1000</v>
      </c>
      <c r="G255" s="199" t="s">
        <v>233</v>
      </c>
      <c r="H255" s="200">
        <v>2510</v>
      </c>
      <c r="I255" s="201"/>
      <c r="J255" s="202">
        <f>ROUND(I255*H255,2)</f>
        <v>0</v>
      </c>
      <c r="K255" s="198" t="s">
        <v>214</v>
      </c>
      <c r="L255" s="44"/>
      <c r="M255" s="203" t="s">
        <v>19</v>
      </c>
      <c r="N255" s="204" t="s">
        <v>40</v>
      </c>
      <c r="O255" s="84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7" t="s">
        <v>121</v>
      </c>
      <c r="AT255" s="207" t="s">
        <v>123</v>
      </c>
      <c r="AU255" s="207" t="s">
        <v>79</v>
      </c>
      <c r="AY255" s="17" t="s">
        <v>122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7" t="s">
        <v>77</v>
      </c>
      <c r="BK255" s="208">
        <f>ROUND(I255*H255,2)</f>
        <v>0</v>
      </c>
      <c r="BL255" s="17" t="s">
        <v>121</v>
      </c>
      <c r="BM255" s="207" t="s">
        <v>1001</v>
      </c>
    </row>
    <row r="256" s="2" customFormat="1">
      <c r="A256" s="38"/>
      <c r="B256" s="39"/>
      <c r="C256" s="40"/>
      <c r="D256" s="209" t="s">
        <v>128</v>
      </c>
      <c r="E256" s="40"/>
      <c r="F256" s="210" t="s">
        <v>1002</v>
      </c>
      <c r="G256" s="40"/>
      <c r="H256" s="40"/>
      <c r="I256" s="211"/>
      <c r="J256" s="40"/>
      <c r="K256" s="40"/>
      <c r="L256" s="44"/>
      <c r="M256" s="212"/>
      <c r="N256" s="213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128</v>
      </c>
      <c r="AU256" s="17" t="s">
        <v>79</v>
      </c>
    </row>
    <row r="257" s="2" customFormat="1" ht="16.5" customHeight="1">
      <c r="A257" s="38"/>
      <c r="B257" s="39"/>
      <c r="C257" s="196" t="s">
        <v>628</v>
      </c>
      <c r="D257" s="196" t="s">
        <v>123</v>
      </c>
      <c r="E257" s="197" t="s">
        <v>1003</v>
      </c>
      <c r="F257" s="198" t="s">
        <v>1004</v>
      </c>
      <c r="G257" s="199" t="s">
        <v>233</v>
      </c>
      <c r="H257" s="200">
        <v>2511.5999999999999</v>
      </c>
      <c r="I257" s="201"/>
      <c r="J257" s="202">
        <f>ROUND(I257*H257,2)</f>
        <v>0</v>
      </c>
      <c r="K257" s="198" t="s">
        <v>214</v>
      </c>
      <c r="L257" s="44"/>
      <c r="M257" s="203" t="s">
        <v>19</v>
      </c>
      <c r="N257" s="204" t="s">
        <v>40</v>
      </c>
      <c r="O257" s="84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7" t="s">
        <v>121</v>
      </c>
      <c r="AT257" s="207" t="s">
        <v>123</v>
      </c>
      <c r="AU257" s="207" t="s">
        <v>79</v>
      </c>
      <c r="AY257" s="17" t="s">
        <v>122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7" t="s">
        <v>77</v>
      </c>
      <c r="BK257" s="208">
        <f>ROUND(I257*H257,2)</f>
        <v>0</v>
      </c>
      <c r="BL257" s="17" t="s">
        <v>121</v>
      </c>
      <c r="BM257" s="207" t="s">
        <v>1005</v>
      </c>
    </row>
    <row r="258" s="2" customFormat="1">
      <c r="A258" s="38"/>
      <c r="B258" s="39"/>
      <c r="C258" s="40"/>
      <c r="D258" s="209" t="s">
        <v>128</v>
      </c>
      <c r="E258" s="40"/>
      <c r="F258" s="210" t="s">
        <v>1006</v>
      </c>
      <c r="G258" s="40"/>
      <c r="H258" s="40"/>
      <c r="I258" s="211"/>
      <c r="J258" s="40"/>
      <c r="K258" s="40"/>
      <c r="L258" s="44"/>
      <c r="M258" s="212"/>
      <c r="N258" s="213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128</v>
      </c>
      <c r="AU258" s="17" t="s">
        <v>79</v>
      </c>
    </row>
    <row r="259" s="13" customFormat="1">
      <c r="A259" s="13"/>
      <c r="B259" s="226"/>
      <c r="C259" s="227"/>
      <c r="D259" s="209" t="s">
        <v>241</v>
      </c>
      <c r="E259" s="228" t="s">
        <v>19</v>
      </c>
      <c r="F259" s="229" t="s">
        <v>1007</v>
      </c>
      <c r="G259" s="227"/>
      <c r="H259" s="230">
        <v>2511.5999999999999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241</v>
      </c>
      <c r="AU259" s="236" t="s">
        <v>79</v>
      </c>
      <c r="AV259" s="13" t="s">
        <v>79</v>
      </c>
      <c r="AW259" s="13" t="s">
        <v>31</v>
      </c>
      <c r="AX259" s="13" t="s">
        <v>69</v>
      </c>
      <c r="AY259" s="236" t="s">
        <v>122</v>
      </c>
    </row>
    <row r="260" s="14" customFormat="1">
      <c r="A260" s="14"/>
      <c r="B260" s="237"/>
      <c r="C260" s="238"/>
      <c r="D260" s="209" t="s">
        <v>241</v>
      </c>
      <c r="E260" s="239" t="s">
        <v>19</v>
      </c>
      <c r="F260" s="240" t="s">
        <v>243</v>
      </c>
      <c r="G260" s="238"/>
      <c r="H260" s="241">
        <v>2511.5999999999999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241</v>
      </c>
      <c r="AU260" s="247" t="s">
        <v>79</v>
      </c>
      <c r="AV260" s="14" t="s">
        <v>121</v>
      </c>
      <c r="AW260" s="14" t="s">
        <v>31</v>
      </c>
      <c r="AX260" s="14" t="s">
        <v>77</v>
      </c>
      <c r="AY260" s="247" t="s">
        <v>122</v>
      </c>
    </row>
    <row r="261" s="2" customFormat="1" ht="16.5" customHeight="1">
      <c r="A261" s="38"/>
      <c r="B261" s="39"/>
      <c r="C261" s="196" t="s">
        <v>634</v>
      </c>
      <c r="D261" s="196" t="s">
        <v>123</v>
      </c>
      <c r="E261" s="197" t="s">
        <v>1003</v>
      </c>
      <c r="F261" s="198" t="s">
        <v>1004</v>
      </c>
      <c r="G261" s="199" t="s">
        <v>233</v>
      </c>
      <c r="H261" s="200">
        <v>2318.4000000000001</v>
      </c>
      <c r="I261" s="201"/>
      <c r="J261" s="202">
        <f>ROUND(I261*H261,2)</f>
        <v>0</v>
      </c>
      <c r="K261" s="198" t="s">
        <v>214</v>
      </c>
      <c r="L261" s="44"/>
      <c r="M261" s="203" t="s">
        <v>19</v>
      </c>
      <c r="N261" s="204" t="s">
        <v>40</v>
      </c>
      <c r="O261" s="84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7" t="s">
        <v>121</v>
      </c>
      <c r="AT261" s="207" t="s">
        <v>123</v>
      </c>
      <c r="AU261" s="207" t="s">
        <v>79</v>
      </c>
      <c r="AY261" s="17" t="s">
        <v>122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7" t="s">
        <v>77</v>
      </c>
      <c r="BK261" s="208">
        <f>ROUND(I261*H261,2)</f>
        <v>0</v>
      </c>
      <c r="BL261" s="17" t="s">
        <v>121</v>
      </c>
      <c r="BM261" s="207" t="s">
        <v>1008</v>
      </c>
    </row>
    <row r="262" s="2" customFormat="1">
      <c r="A262" s="38"/>
      <c r="B262" s="39"/>
      <c r="C262" s="40"/>
      <c r="D262" s="209" t="s">
        <v>128</v>
      </c>
      <c r="E262" s="40"/>
      <c r="F262" s="210" t="s">
        <v>1006</v>
      </c>
      <c r="G262" s="40"/>
      <c r="H262" s="40"/>
      <c r="I262" s="211"/>
      <c r="J262" s="40"/>
      <c r="K262" s="40"/>
      <c r="L262" s="44"/>
      <c r="M262" s="212"/>
      <c r="N262" s="213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128</v>
      </c>
      <c r="AU262" s="17" t="s">
        <v>79</v>
      </c>
    </row>
    <row r="263" s="13" customFormat="1">
      <c r="A263" s="13"/>
      <c r="B263" s="226"/>
      <c r="C263" s="227"/>
      <c r="D263" s="209" t="s">
        <v>241</v>
      </c>
      <c r="E263" s="228" t="s">
        <v>19</v>
      </c>
      <c r="F263" s="229" t="s">
        <v>1009</v>
      </c>
      <c r="G263" s="227"/>
      <c r="H263" s="230">
        <v>2318.4000000000001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241</v>
      </c>
      <c r="AU263" s="236" t="s">
        <v>79</v>
      </c>
      <c r="AV263" s="13" t="s">
        <v>79</v>
      </c>
      <c r="AW263" s="13" t="s">
        <v>31</v>
      </c>
      <c r="AX263" s="13" t="s">
        <v>69</v>
      </c>
      <c r="AY263" s="236" t="s">
        <v>122</v>
      </c>
    </row>
    <row r="264" s="14" customFormat="1">
      <c r="A264" s="14"/>
      <c r="B264" s="237"/>
      <c r="C264" s="238"/>
      <c r="D264" s="209" t="s">
        <v>241</v>
      </c>
      <c r="E264" s="239" t="s">
        <v>19</v>
      </c>
      <c r="F264" s="240" t="s">
        <v>243</v>
      </c>
      <c r="G264" s="238"/>
      <c r="H264" s="241">
        <v>2318.4000000000001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241</v>
      </c>
      <c r="AU264" s="247" t="s">
        <v>79</v>
      </c>
      <c r="AV264" s="14" t="s">
        <v>121</v>
      </c>
      <c r="AW264" s="14" t="s">
        <v>31</v>
      </c>
      <c r="AX264" s="14" t="s">
        <v>77</v>
      </c>
      <c r="AY264" s="247" t="s">
        <v>122</v>
      </c>
    </row>
    <row r="265" s="2" customFormat="1" ht="16.5" customHeight="1">
      <c r="A265" s="38"/>
      <c r="B265" s="39"/>
      <c r="C265" s="196" t="s">
        <v>639</v>
      </c>
      <c r="D265" s="196" t="s">
        <v>123</v>
      </c>
      <c r="E265" s="197" t="s">
        <v>1010</v>
      </c>
      <c r="F265" s="198" t="s">
        <v>1011</v>
      </c>
      <c r="G265" s="199" t="s">
        <v>233</v>
      </c>
      <c r="H265" s="200">
        <v>2125.1999999999998</v>
      </c>
      <c r="I265" s="201"/>
      <c r="J265" s="202">
        <f>ROUND(I265*H265,2)</f>
        <v>0</v>
      </c>
      <c r="K265" s="198" t="s">
        <v>214</v>
      </c>
      <c r="L265" s="44"/>
      <c r="M265" s="203" t="s">
        <v>19</v>
      </c>
      <c r="N265" s="204" t="s">
        <v>40</v>
      </c>
      <c r="O265" s="84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7" t="s">
        <v>121</v>
      </c>
      <c r="AT265" s="207" t="s">
        <v>123</v>
      </c>
      <c r="AU265" s="207" t="s">
        <v>79</v>
      </c>
      <c r="AY265" s="17" t="s">
        <v>122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7" t="s">
        <v>77</v>
      </c>
      <c r="BK265" s="208">
        <f>ROUND(I265*H265,2)</f>
        <v>0</v>
      </c>
      <c r="BL265" s="17" t="s">
        <v>121</v>
      </c>
      <c r="BM265" s="207" t="s">
        <v>1012</v>
      </c>
    </row>
    <row r="266" s="2" customFormat="1">
      <c r="A266" s="38"/>
      <c r="B266" s="39"/>
      <c r="C266" s="40"/>
      <c r="D266" s="209" t="s">
        <v>128</v>
      </c>
      <c r="E266" s="40"/>
      <c r="F266" s="210" t="s">
        <v>1013</v>
      </c>
      <c r="G266" s="40"/>
      <c r="H266" s="40"/>
      <c r="I266" s="211"/>
      <c r="J266" s="40"/>
      <c r="K266" s="40"/>
      <c r="L266" s="44"/>
      <c r="M266" s="212"/>
      <c r="N266" s="213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79</v>
      </c>
    </row>
    <row r="267" s="13" customFormat="1">
      <c r="A267" s="13"/>
      <c r="B267" s="226"/>
      <c r="C267" s="227"/>
      <c r="D267" s="209" t="s">
        <v>241</v>
      </c>
      <c r="E267" s="228" t="s">
        <v>19</v>
      </c>
      <c r="F267" s="229" t="s">
        <v>1014</v>
      </c>
      <c r="G267" s="227"/>
      <c r="H267" s="230">
        <v>2125.1999999999998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241</v>
      </c>
      <c r="AU267" s="236" t="s">
        <v>79</v>
      </c>
      <c r="AV267" s="13" t="s">
        <v>79</v>
      </c>
      <c r="AW267" s="13" t="s">
        <v>31</v>
      </c>
      <c r="AX267" s="13" t="s">
        <v>69</v>
      </c>
      <c r="AY267" s="236" t="s">
        <v>122</v>
      </c>
    </row>
    <row r="268" s="14" customFormat="1">
      <c r="A268" s="14"/>
      <c r="B268" s="237"/>
      <c r="C268" s="238"/>
      <c r="D268" s="209" t="s">
        <v>241</v>
      </c>
      <c r="E268" s="239" t="s">
        <v>19</v>
      </c>
      <c r="F268" s="240" t="s">
        <v>243</v>
      </c>
      <c r="G268" s="238"/>
      <c r="H268" s="241">
        <v>2125.1999999999998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241</v>
      </c>
      <c r="AU268" s="247" t="s">
        <v>79</v>
      </c>
      <c r="AV268" s="14" t="s">
        <v>121</v>
      </c>
      <c r="AW268" s="14" t="s">
        <v>31</v>
      </c>
      <c r="AX268" s="14" t="s">
        <v>77</v>
      </c>
      <c r="AY268" s="247" t="s">
        <v>122</v>
      </c>
    </row>
    <row r="269" s="2" customFormat="1" ht="16.5" customHeight="1">
      <c r="A269" s="38"/>
      <c r="B269" s="39"/>
      <c r="C269" s="196" t="s">
        <v>643</v>
      </c>
      <c r="D269" s="196" t="s">
        <v>123</v>
      </c>
      <c r="E269" s="197" t="s">
        <v>1015</v>
      </c>
      <c r="F269" s="198" t="s">
        <v>1016</v>
      </c>
      <c r="G269" s="199" t="s">
        <v>233</v>
      </c>
      <c r="H269" s="200">
        <v>345</v>
      </c>
      <c r="I269" s="201"/>
      <c r="J269" s="202">
        <f>ROUND(I269*H269,2)</f>
        <v>0</v>
      </c>
      <c r="K269" s="198" t="s">
        <v>214</v>
      </c>
      <c r="L269" s="44"/>
      <c r="M269" s="203" t="s">
        <v>19</v>
      </c>
      <c r="N269" s="204" t="s">
        <v>40</v>
      </c>
      <c r="O269" s="84"/>
      <c r="P269" s="205">
        <f>O269*H269</f>
        <v>0</v>
      </c>
      <c r="Q269" s="205">
        <v>0.23000000000000001</v>
      </c>
      <c r="R269" s="205">
        <f>Q269*H269</f>
        <v>79.350000000000009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121</v>
      </c>
      <c r="AT269" s="207" t="s">
        <v>123</v>
      </c>
      <c r="AU269" s="207" t="s">
        <v>79</v>
      </c>
      <c r="AY269" s="17" t="s">
        <v>122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77</v>
      </c>
      <c r="BK269" s="208">
        <f>ROUND(I269*H269,2)</f>
        <v>0</v>
      </c>
      <c r="BL269" s="17" t="s">
        <v>121</v>
      </c>
      <c r="BM269" s="207" t="s">
        <v>1017</v>
      </c>
    </row>
    <row r="270" s="2" customFormat="1">
      <c r="A270" s="38"/>
      <c r="B270" s="39"/>
      <c r="C270" s="40"/>
      <c r="D270" s="209" t="s">
        <v>128</v>
      </c>
      <c r="E270" s="40"/>
      <c r="F270" s="210" t="s">
        <v>1018</v>
      </c>
      <c r="G270" s="40"/>
      <c r="H270" s="40"/>
      <c r="I270" s="211"/>
      <c r="J270" s="40"/>
      <c r="K270" s="40"/>
      <c r="L270" s="44"/>
      <c r="M270" s="212"/>
      <c r="N270" s="213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128</v>
      </c>
      <c r="AU270" s="17" t="s">
        <v>79</v>
      </c>
    </row>
    <row r="271" s="2" customFormat="1" ht="16.5" customHeight="1">
      <c r="A271" s="38"/>
      <c r="B271" s="39"/>
      <c r="C271" s="196" t="s">
        <v>647</v>
      </c>
      <c r="D271" s="196" t="s">
        <v>123</v>
      </c>
      <c r="E271" s="197" t="s">
        <v>1019</v>
      </c>
      <c r="F271" s="198" t="s">
        <v>1020</v>
      </c>
      <c r="G271" s="199" t="s">
        <v>233</v>
      </c>
      <c r="H271" s="200">
        <v>2125.1999999999998</v>
      </c>
      <c r="I271" s="201"/>
      <c r="J271" s="202">
        <f>ROUND(I271*H271,2)</f>
        <v>0</v>
      </c>
      <c r="K271" s="198" t="s">
        <v>214</v>
      </c>
      <c r="L271" s="44"/>
      <c r="M271" s="203" t="s">
        <v>19</v>
      </c>
      <c r="N271" s="204" t="s">
        <v>40</v>
      </c>
      <c r="O271" s="84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7" t="s">
        <v>121</v>
      </c>
      <c r="AT271" s="207" t="s">
        <v>123</v>
      </c>
      <c r="AU271" s="207" t="s">
        <v>79</v>
      </c>
      <c r="AY271" s="17" t="s">
        <v>122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77</v>
      </c>
      <c r="BK271" s="208">
        <f>ROUND(I271*H271,2)</f>
        <v>0</v>
      </c>
      <c r="BL271" s="17" t="s">
        <v>121</v>
      </c>
      <c r="BM271" s="207" t="s">
        <v>1021</v>
      </c>
    </row>
    <row r="272" s="2" customFormat="1">
      <c r="A272" s="38"/>
      <c r="B272" s="39"/>
      <c r="C272" s="40"/>
      <c r="D272" s="209" t="s">
        <v>128</v>
      </c>
      <c r="E272" s="40"/>
      <c r="F272" s="210" t="s">
        <v>1022</v>
      </c>
      <c r="G272" s="40"/>
      <c r="H272" s="40"/>
      <c r="I272" s="211"/>
      <c r="J272" s="40"/>
      <c r="K272" s="40"/>
      <c r="L272" s="44"/>
      <c r="M272" s="212"/>
      <c r="N272" s="213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128</v>
      </c>
      <c r="AU272" s="17" t="s">
        <v>79</v>
      </c>
    </row>
    <row r="273" s="13" customFormat="1">
      <c r="A273" s="13"/>
      <c r="B273" s="226"/>
      <c r="C273" s="227"/>
      <c r="D273" s="209" t="s">
        <v>241</v>
      </c>
      <c r="E273" s="228" t="s">
        <v>19</v>
      </c>
      <c r="F273" s="229" t="s">
        <v>1014</v>
      </c>
      <c r="G273" s="227"/>
      <c r="H273" s="230">
        <v>2125.1999999999998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241</v>
      </c>
      <c r="AU273" s="236" t="s">
        <v>79</v>
      </c>
      <c r="AV273" s="13" t="s">
        <v>79</v>
      </c>
      <c r="AW273" s="13" t="s">
        <v>31</v>
      </c>
      <c r="AX273" s="13" t="s">
        <v>69</v>
      </c>
      <c r="AY273" s="236" t="s">
        <v>122</v>
      </c>
    </row>
    <row r="274" s="14" customFormat="1">
      <c r="A274" s="14"/>
      <c r="B274" s="237"/>
      <c r="C274" s="238"/>
      <c r="D274" s="209" t="s">
        <v>241</v>
      </c>
      <c r="E274" s="239" t="s">
        <v>19</v>
      </c>
      <c r="F274" s="240" t="s">
        <v>243</v>
      </c>
      <c r="G274" s="238"/>
      <c r="H274" s="241">
        <v>2125.1999999999998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241</v>
      </c>
      <c r="AU274" s="247" t="s">
        <v>79</v>
      </c>
      <c r="AV274" s="14" t="s">
        <v>121</v>
      </c>
      <c r="AW274" s="14" t="s">
        <v>31</v>
      </c>
      <c r="AX274" s="14" t="s">
        <v>77</v>
      </c>
      <c r="AY274" s="247" t="s">
        <v>122</v>
      </c>
    </row>
    <row r="275" s="2" customFormat="1" ht="16.5" customHeight="1">
      <c r="A275" s="38"/>
      <c r="B275" s="39"/>
      <c r="C275" s="196" t="s">
        <v>1023</v>
      </c>
      <c r="D275" s="196" t="s">
        <v>123</v>
      </c>
      <c r="E275" s="197" t="s">
        <v>1024</v>
      </c>
      <c r="F275" s="198" t="s">
        <v>1025</v>
      </c>
      <c r="G275" s="199" t="s">
        <v>233</v>
      </c>
      <c r="H275" s="200">
        <v>1932</v>
      </c>
      <c r="I275" s="201"/>
      <c r="J275" s="202">
        <f>ROUND(I275*H275,2)</f>
        <v>0</v>
      </c>
      <c r="K275" s="198" t="s">
        <v>214</v>
      </c>
      <c r="L275" s="44"/>
      <c r="M275" s="203" t="s">
        <v>19</v>
      </c>
      <c r="N275" s="204" t="s">
        <v>40</v>
      </c>
      <c r="O275" s="84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7" t="s">
        <v>121</v>
      </c>
      <c r="AT275" s="207" t="s">
        <v>123</v>
      </c>
      <c r="AU275" s="207" t="s">
        <v>79</v>
      </c>
      <c r="AY275" s="17" t="s">
        <v>122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7" t="s">
        <v>77</v>
      </c>
      <c r="BK275" s="208">
        <f>ROUND(I275*H275,2)</f>
        <v>0</v>
      </c>
      <c r="BL275" s="17" t="s">
        <v>121</v>
      </c>
      <c r="BM275" s="207" t="s">
        <v>1026</v>
      </c>
    </row>
    <row r="276" s="2" customFormat="1">
      <c r="A276" s="38"/>
      <c r="B276" s="39"/>
      <c r="C276" s="40"/>
      <c r="D276" s="209" t="s">
        <v>128</v>
      </c>
      <c r="E276" s="40"/>
      <c r="F276" s="210" t="s">
        <v>1027</v>
      </c>
      <c r="G276" s="40"/>
      <c r="H276" s="40"/>
      <c r="I276" s="211"/>
      <c r="J276" s="40"/>
      <c r="K276" s="40"/>
      <c r="L276" s="44"/>
      <c r="M276" s="212"/>
      <c r="N276" s="213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128</v>
      </c>
      <c r="AU276" s="17" t="s">
        <v>79</v>
      </c>
    </row>
    <row r="277" s="2" customFormat="1" ht="21.75" customHeight="1">
      <c r="A277" s="38"/>
      <c r="B277" s="39"/>
      <c r="C277" s="196" t="s">
        <v>1028</v>
      </c>
      <c r="D277" s="196" t="s">
        <v>123</v>
      </c>
      <c r="E277" s="197" t="s">
        <v>1029</v>
      </c>
      <c r="F277" s="198" t="s">
        <v>1030</v>
      </c>
      <c r="G277" s="199" t="s">
        <v>233</v>
      </c>
      <c r="H277" s="200">
        <v>1932</v>
      </c>
      <c r="I277" s="201"/>
      <c r="J277" s="202">
        <f>ROUND(I277*H277,2)</f>
        <v>0</v>
      </c>
      <c r="K277" s="198" t="s">
        <v>214</v>
      </c>
      <c r="L277" s="44"/>
      <c r="M277" s="203" t="s">
        <v>19</v>
      </c>
      <c r="N277" s="204" t="s">
        <v>40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121</v>
      </c>
      <c r="AT277" s="207" t="s">
        <v>123</v>
      </c>
      <c r="AU277" s="207" t="s">
        <v>79</v>
      </c>
      <c r="AY277" s="17" t="s">
        <v>122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77</v>
      </c>
      <c r="BK277" s="208">
        <f>ROUND(I277*H277,2)</f>
        <v>0</v>
      </c>
      <c r="BL277" s="17" t="s">
        <v>121</v>
      </c>
      <c r="BM277" s="207" t="s">
        <v>1031</v>
      </c>
    </row>
    <row r="278" s="2" customFormat="1">
      <c r="A278" s="38"/>
      <c r="B278" s="39"/>
      <c r="C278" s="40"/>
      <c r="D278" s="209" t="s">
        <v>128</v>
      </c>
      <c r="E278" s="40"/>
      <c r="F278" s="210" t="s">
        <v>1032</v>
      </c>
      <c r="G278" s="40"/>
      <c r="H278" s="40"/>
      <c r="I278" s="211"/>
      <c r="J278" s="40"/>
      <c r="K278" s="40"/>
      <c r="L278" s="44"/>
      <c r="M278" s="212"/>
      <c r="N278" s="213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128</v>
      </c>
      <c r="AU278" s="17" t="s">
        <v>79</v>
      </c>
    </row>
    <row r="279" s="11" customFormat="1" ht="22.8" customHeight="1">
      <c r="A279" s="11"/>
      <c r="B279" s="182"/>
      <c r="C279" s="183"/>
      <c r="D279" s="184" t="s">
        <v>68</v>
      </c>
      <c r="E279" s="224" t="s">
        <v>152</v>
      </c>
      <c r="F279" s="224" t="s">
        <v>389</v>
      </c>
      <c r="G279" s="183"/>
      <c r="H279" s="183"/>
      <c r="I279" s="186"/>
      <c r="J279" s="225">
        <f>BK279</f>
        <v>0</v>
      </c>
      <c r="K279" s="183"/>
      <c r="L279" s="188"/>
      <c r="M279" s="189"/>
      <c r="N279" s="190"/>
      <c r="O279" s="190"/>
      <c r="P279" s="191">
        <f>SUM(P280:P318)</f>
        <v>0</v>
      </c>
      <c r="Q279" s="190"/>
      <c r="R279" s="191">
        <f>SUM(R280:R318)</f>
        <v>32.039528999999995</v>
      </c>
      <c r="S279" s="190"/>
      <c r="T279" s="192">
        <f>SUM(T280:T318)</f>
        <v>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R279" s="193" t="s">
        <v>77</v>
      </c>
      <c r="AT279" s="194" t="s">
        <v>68</v>
      </c>
      <c r="AU279" s="194" t="s">
        <v>77</v>
      </c>
      <c r="AY279" s="193" t="s">
        <v>122</v>
      </c>
      <c r="BK279" s="195">
        <f>SUM(BK280:BK318)</f>
        <v>0</v>
      </c>
    </row>
    <row r="280" s="2" customFormat="1" ht="16.5" customHeight="1">
      <c r="A280" s="38"/>
      <c r="B280" s="39"/>
      <c r="C280" s="248" t="s">
        <v>1033</v>
      </c>
      <c r="D280" s="248" t="s">
        <v>316</v>
      </c>
      <c r="E280" s="249" t="s">
        <v>1034</v>
      </c>
      <c r="F280" s="250" t="s">
        <v>1035</v>
      </c>
      <c r="G280" s="251" t="s">
        <v>393</v>
      </c>
      <c r="H280" s="252">
        <v>32.229999999999997</v>
      </c>
      <c r="I280" s="253"/>
      <c r="J280" s="254">
        <f>ROUND(I280*H280,2)</f>
        <v>0</v>
      </c>
      <c r="K280" s="250" t="s">
        <v>214</v>
      </c>
      <c r="L280" s="255"/>
      <c r="M280" s="256" t="s">
        <v>19</v>
      </c>
      <c r="N280" s="257" t="s">
        <v>40</v>
      </c>
      <c r="O280" s="84"/>
      <c r="P280" s="205">
        <f>O280*H280</f>
        <v>0</v>
      </c>
      <c r="Q280" s="205">
        <v>0.97999999999999998</v>
      </c>
      <c r="R280" s="205">
        <f>Q280*H280</f>
        <v>31.585399999999996</v>
      </c>
      <c r="S280" s="205">
        <v>0</v>
      </c>
      <c r="T280" s="20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7" t="s">
        <v>152</v>
      </c>
      <c r="AT280" s="207" t="s">
        <v>316</v>
      </c>
      <c r="AU280" s="207" t="s">
        <v>79</v>
      </c>
      <c r="AY280" s="17" t="s">
        <v>122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77</v>
      </c>
      <c r="BK280" s="208">
        <f>ROUND(I280*H280,2)</f>
        <v>0</v>
      </c>
      <c r="BL280" s="17" t="s">
        <v>121</v>
      </c>
      <c r="BM280" s="207" t="s">
        <v>1036</v>
      </c>
    </row>
    <row r="281" s="2" customFormat="1">
      <c r="A281" s="38"/>
      <c r="B281" s="39"/>
      <c r="C281" s="40"/>
      <c r="D281" s="209" t="s">
        <v>128</v>
      </c>
      <c r="E281" s="40"/>
      <c r="F281" s="210" t="s">
        <v>1035</v>
      </c>
      <c r="G281" s="40"/>
      <c r="H281" s="40"/>
      <c r="I281" s="211"/>
      <c r="J281" s="40"/>
      <c r="K281" s="40"/>
      <c r="L281" s="44"/>
      <c r="M281" s="212"/>
      <c r="N281" s="213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128</v>
      </c>
      <c r="AU281" s="17" t="s">
        <v>79</v>
      </c>
    </row>
    <row r="282" s="13" customFormat="1">
      <c r="A282" s="13"/>
      <c r="B282" s="226"/>
      <c r="C282" s="227"/>
      <c r="D282" s="209" t="s">
        <v>241</v>
      </c>
      <c r="E282" s="228" t="s">
        <v>19</v>
      </c>
      <c r="F282" s="229" t="s">
        <v>1037</v>
      </c>
      <c r="G282" s="227"/>
      <c r="H282" s="230">
        <v>18.920000000000002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241</v>
      </c>
      <c r="AU282" s="236" t="s">
        <v>79</v>
      </c>
      <c r="AV282" s="13" t="s">
        <v>79</v>
      </c>
      <c r="AW282" s="13" t="s">
        <v>31</v>
      </c>
      <c r="AX282" s="13" t="s">
        <v>69</v>
      </c>
      <c r="AY282" s="236" t="s">
        <v>122</v>
      </c>
    </row>
    <row r="283" s="13" customFormat="1">
      <c r="A283" s="13"/>
      <c r="B283" s="226"/>
      <c r="C283" s="227"/>
      <c r="D283" s="209" t="s">
        <v>241</v>
      </c>
      <c r="E283" s="228" t="s">
        <v>19</v>
      </c>
      <c r="F283" s="229" t="s">
        <v>1038</v>
      </c>
      <c r="G283" s="227"/>
      <c r="H283" s="230">
        <v>13.310000000000001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241</v>
      </c>
      <c r="AU283" s="236" t="s">
        <v>79</v>
      </c>
      <c r="AV283" s="13" t="s">
        <v>79</v>
      </c>
      <c r="AW283" s="13" t="s">
        <v>31</v>
      </c>
      <c r="AX283" s="13" t="s">
        <v>69</v>
      </c>
      <c r="AY283" s="236" t="s">
        <v>122</v>
      </c>
    </row>
    <row r="284" s="14" customFormat="1">
      <c r="A284" s="14"/>
      <c r="B284" s="237"/>
      <c r="C284" s="238"/>
      <c r="D284" s="209" t="s">
        <v>241</v>
      </c>
      <c r="E284" s="239" t="s">
        <v>19</v>
      </c>
      <c r="F284" s="240" t="s">
        <v>243</v>
      </c>
      <c r="G284" s="238"/>
      <c r="H284" s="241">
        <v>32.229999999999997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241</v>
      </c>
      <c r="AU284" s="247" t="s">
        <v>79</v>
      </c>
      <c r="AV284" s="14" t="s">
        <v>121</v>
      </c>
      <c r="AW284" s="14" t="s">
        <v>31</v>
      </c>
      <c r="AX284" s="14" t="s">
        <v>77</v>
      </c>
      <c r="AY284" s="247" t="s">
        <v>122</v>
      </c>
    </row>
    <row r="285" s="2" customFormat="1" ht="16.5" customHeight="1">
      <c r="A285" s="38"/>
      <c r="B285" s="39"/>
      <c r="C285" s="196" t="s">
        <v>651</v>
      </c>
      <c r="D285" s="196" t="s">
        <v>123</v>
      </c>
      <c r="E285" s="197" t="s">
        <v>1039</v>
      </c>
      <c r="F285" s="198" t="s">
        <v>1040</v>
      </c>
      <c r="G285" s="199" t="s">
        <v>213</v>
      </c>
      <c r="H285" s="200">
        <v>4</v>
      </c>
      <c r="I285" s="201"/>
      <c r="J285" s="202">
        <f>ROUND(I285*H285,2)</f>
        <v>0</v>
      </c>
      <c r="K285" s="198" t="s">
        <v>214</v>
      </c>
      <c r="L285" s="44"/>
      <c r="M285" s="203" t="s">
        <v>19</v>
      </c>
      <c r="N285" s="204" t="s">
        <v>40</v>
      </c>
      <c r="O285" s="84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7" t="s">
        <v>121</v>
      </c>
      <c r="AT285" s="207" t="s">
        <v>123</v>
      </c>
      <c r="AU285" s="207" t="s">
        <v>79</v>
      </c>
      <c r="AY285" s="17" t="s">
        <v>122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7" t="s">
        <v>77</v>
      </c>
      <c r="BK285" s="208">
        <f>ROUND(I285*H285,2)</f>
        <v>0</v>
      </c>
      <c r="BL285" s="17" t="s">
        <v>121</v>
      </c>
      <c r="BM285" s="207" t="s">
        <v>1041</v>
      </c>
    </row>
    <row r="286" s="2" customFormat="1">
      <c r="A286" s="38"/>
      <c r="B286" s="39"/>
      <c r="C286" s="40"/>
      <c r="D286" s="209" t="s">
        <v>128</v>
      </c>
      <c r="E286" s="40"/>
      <c r="F286" s="210" t="s">
        <v>1042</v>
      </c>
      <c r="G286" s="40"/>
      <c r="H286" s="40"/>
      <c r="I286" s="211"/>
      <c r="J286" s="40"/>
      <c r="K286" s="40"/>
      <c r="L286" s="44"/>
      <c r="M286" s="212"/>
      <c r="N286" s="213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128</v>
      </c>
      <c r="AU286" s="17" t="s">
        <v>79</v>
      </c>
    </row>
    <row r="287" s="13" customFormat="1">
      <c r="A287" s="13"/>
      <c r="B287" s="226"/>
      <c r="C287" s="227"/>
      <c r="D287" s="209" t="s">
        <v>241</v>
      </c>
      <c r="E287" s="228" t="s">
        <v>19</v>
      </c>
      <c r="F287" s="229" t="s">
        <v>1043</v>
      </c>
      <c r="G287" s="227"/>
      <c r="H287" s="230">
        <v>2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241</v>
      </c>
      <c r="AU287" s="236" t="s">
        <v>79</v>
      </c>
      <c r="AV287" s="13" t="s">
        <v>79</v>
      </c>
      <c r="AW287" s="13" t="s">
        <v>31</v>
      </c>
      <c r="AX287" s="13" t="s">
        <v>69</v>
      </c>
      <c r="AY287" s="236" t="s">
        <v>122</v>
      </c>
    </row>
    <row r="288" s="13" customFormat="1">
      <c r="A288" s="13"/>
      <c r="B288" s="226"/>
      <c r="C288" s="227"/>
      <c r="D288" s="209" t="s">
        <v>241</v>
      </c>
      <c r="E288" s="228" t="s">
        <v>19</v>
      </c>
      <c r="F288" s="229" t="s">
        <v>1043</v>
      </c>
      <c r="G288" s="227"/>
      <c r="H288" s="230">
        <v>2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241</v>
      </c>
      <c r="AU288" s="236" t="s">
        <v>79</v>
      </c>
      <c r="AV288" s="13" t="s">
        <v>79</v>
      </c>
      <c r="AW288" s="13" t="s">
        <v>31</v>
      </c>
      <c r="AX288" s="13" t="s">
        <v>69</v>
      </c>
      <c r="AY288" s="236" t="s">
        <v>122</v>
      </c>
    </row>
    <row r="289" s="14" customFormat="1">
      <c r="A289" s="14"/>
      <c r="B289" s="237"/>
      <c r="C289" s="238"/>
      <c r="D289" s="209" t="s">
        <v>241</v>
      </c>
      <c r="E289" s="239" t="s">
        <v>19</v>
      </c>
      <c r="F289" s="240" t="s">
        <v>243</v>
      </c>
      <c r="G289" s="238"/>
      <c r="H289" s="241">
        <v>4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241</v>
      </c>
      <c r="AU289" s="247" t="s">
        <v>79</v>
      </c>
      <c r="AV289" s="14" t="s">
        <v>121</v>
      </c>
      <c r="AW289" s="14" t="s">
        <v>31</v>
      </c>
      <c r="AX289" s="14" t="s">
        <v>77</v>
      </c>
      <c r="AY289" s="247" t="s">
        <v>122</v>
      </c>
    </row>
    <row r="290" s="2" customFormat="1" ht="16.5" customHeight="1">
      <c r="A290" s="38"/>
      <c r="B290" s="39"/>
      <c r="C290" s="196" t="s">
        <v>658</v>
      </c>
      <c r="D290" s="196" t="s">
        <v>123</v>
      </c>
      <c r="E290" s="197" t="s">
        <v>1044</v>
      </c>
      <c r="F290" s="198" t="s">
        <v>1045</v>
      </c>
      <c r="G290" s="199" t="s">
        <v>393</v>
      </c>
      <c r="H290" s="200">
        <v>29.300000000000001</v>
      </c>
      <c r="I290" s="201"/>
      <c r="J290" s="202">
        <f>ROUND(I290*H290,2)</f>
        <v>0</v>
      </c>
      <c r="K290" s="198" t="s">
        <v>214</v>
      </c>
      <c r="L290" s="44"/>
      <c r="M290" s="203" t="s">
        <v>19</v>
      </c>
      <c r="N290" s="204" t="s">
        <v>40</v>
      </c>
      <c r="O290" s="84"/>
      <c r="P290" s="205">
        <f>O290*H290</f>
        <v>0</v>
      </c>
      <c r="Q290" s="205">
        <v>1.0000000000000001E-05</v>
      </c>
      <c r="R290" s="205">
        <f>Q290*H290</f>
        <v>0.00029300000000000002</v>
      </c>
      <c r="S290" s="205">
        <v>0</v>
      </c>
      <c r="T290" s="20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7" t="s">
        <v>121</v>
      </c>
      <c r="AT290" s="207" t="s">
        <v>123</v>
      </c>
      <c r="AU290" s="207" t="s">
        <v>79</v>
      </c>
      <c r="AY290" s="17" t="s">
        <v>122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7" t="s">
        <v>77</v>
      </c>
      <c r="BK290" s="208">
        <f>ROUND(I290*H290,2)</f>
        <v>0</v>
      </c>
      <c r="BL290" s="17" t="s">
        <v>121</v>
      </c>
      <c r="BM290" s="207" t="s">
        <v>1046</v>
      </c>
    </row>
    <row r="291" s="2" customFormat="1">
      <c r="A291" s="38"/>
      <c r="B291" s="39"/>
      <c r="C291" s="40"/>
      <c r="D291" s="209" t="s">
        <v>128</v>
      </c>
      <c r="E291" s="40"/>
      <c r="F291" s="210" t="s">
        <v>1047</v>
      </c>
      <c r="G291" s="40"/>
      <c r="H291" s="40"/>
      <c r="I291" s="211"/>
      <c r="J291" s="40"/>
      <c r="K291" s="40"/>
      <c r="L291" s="44"/>
      <c r="M291" s="212"/>
      <c r="N291" s="213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128</v>
      </c>
      <c r="AU291" s="17" t="s">
        <v>79</v>
      </c>
    </row>
    <row r="292" s="13" customFormat="1">
      <c r="A292" s="13"/>
      <c r="B292" s="226"/>
      <c r="C292" s="227"/>
      <c r="D292" s="209" t="s">
        <v>241</v>
      </c>
      <c r="E292" s="228" t="s">
        <v>19</v>
      </c>
      <c r="F292" s="229" t="s">
        <v>1048</v>
      </c>
      <c r="G292" s="227"/>
      <c r="H292" s="230">
        <v>17.199999999999999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241</v>
      </c>
      <c r="AU292" s="236" t="s">
        <v>79</v>
      </c>
      <c r="AV292" s="13" t="s">
        <v>79</v>
      </c>
      <c r="AW292" s="13" t="s">
        <v>31</v>
      </c>
      <c r="AX292" s="13" t="s">
        <v>69</v>
      </c>
      <c r="AY292" s="236" t="s">
        <v>122</v>
      </c>
    </row>
    <row r="293" s="13" customFormat="1">
      <c r="A293" s="13"/>
      <c r="B293" s="226"/>
      <c r="C293" s="227"/>
      <c r="D293" s="209" t="s">
        <v>241</v>
      </c>
      <c r="E293" s="228" t="s">
        <v>19</v>
      </c>
      <c r="F293" s="229" t="s">
        <v>1049</v>
      </c>
      <c r="G293" s="227"/>
      <c r="H293" s="230">
        <v>12.1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241</v>
      </c>
      <c r="AU293" s="236" t="s">
        <v>79</v>
      </c>
      <c r="AV293" s="13" t="s">
        <v>79</v>
      </c>
      <c r="AW293" s="13" t="s">
        <v>31</v>
      </c>
      <c r="AX293" s="13" t="s">
        <v>69</v>
      </c>
      <c r="AY293" s="236" t="s">
        <v>122</v>
      </c>
    </row>
    <row r="294" s="14" customFormat="1">
      <c r="A294" s="14"/>
      <c r="B294" s="237"/>
      <c r="C294" s="238"/>
      <c r="D294" s="209" t="s">
        <v>241</v>
      </c>
      <c r="E294" s="239" t="s">
        <v>19</v>
      </c>
      <c r="F294" s="240" t="s">
        <v>243</v>
      </c>
      <c r="G294" s="238"/>
      <c r="H294" s="241">
        <v>29.300000000000001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241</v>
      </c>
      <c r="AU294" s="247" t="s">
        <v>79</v>
      </c>
      <c r="AV294" s="14" t="s">
        <v>121</v>
      </c>
      <c r="AW294" s="14" t="s">
        <v>31</v>
      </c>
      <c r="AX294" s="14" t="s">
        <v>77</v>
      </c>
      <c r="AY294" s="247" t="s">
        <v>122</v>
      </c>
    </row>
    <row r="295" s="2" customFormat="1" ht="21.75" customHeight="1">
      <c r="A295" s="38"/>
      <c r="B295" s="39"/>
      <c r="C295" s="196" t="s">
        <v>665</v>
      </c>
      <c r="D295" s="196" t="s">
        <v>123</v>
      </c>
      <c r="E295" s="197" t="s">
        <v>1050</v>
      </c>
      <c r="F295" s="198" t="s">
        <v>1051</v>
      </c>
      <c r="G295" s="199" t="s">
        <v>393</v>
      </c>
      <c r="H295" s="200">
        <v>8</v>
      </c>
      <c r="I295" s="201"/>
      <c r="J295" s="202">
        <f>ROUND(I295*H295,2)</f>
        <v>0</v>
      </c>
      <c r="K295" s="198" t="s">
        <v>214</v>
      </c>
      <c r="L295" s="44"/>
      <c r="M295" s="203" t="s">
        <v>19</v>
      </c>
      <c r="N295" s="204" t="s">
        <v>40</v>
      </c>
      <c r="O295" s="84"/>
      <c r="P295" s="205">
        <f>O295*H295</f>
        <v>0</v>
      </c>
      <c r="Q295" s="205">
        <v>3.0000000000000001E-05</v>
      </c>
      <c r="R295" s="205">
        <f>Q295*H295</f>
        <v>0.00024000000000000001</v>
      </c>
      <c r="S295" s="205">
        <v>0</v>
      </c>
      <c r="T295" s="20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7" t="s">
        <v>121</v>
      </c>
      <c r="AT295" s="207" t="s">
        <v>123</v>
      </c>
      <c r="AU295" s="207" t="s">
        <v>79</v>
      </c>
      <c r="AY295" s="17" t="s">
        <v>122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7" t="s">
        <v>77</v>
      </c>
      <c r="BK295" s="208">
        <f>ROUND(I295*H295,2)</f>
        <v>0</v>
      </c>
      <c r="BL295" s="17" t="s">
        <v>121</v>
      </c>
      <c r="BM295" s="207" t="s">
        <v>1052</v>
      </c>
    </row>
    <row r="296" s="2" customFormat="1">
      <c r="A296" s="38"/>
      <c r="B296" s="39"/>
      <c r="C296" s="40"/>
      <c r="D296" s="209" t="s">
        <v>128</v>
      </c>
      <c r="E296" s="40"/>
      <c r="F296" s="210" t="s">
        <v>1053</v>
      </c>
      <c r="G296" s="40"/>
      <c r="H296" s="40"/>
      <c r="I296" s="211"/>
      <c r="J296" s="40"/>
      <c r="K296" s="40"/>
      <c r="L296" s="44"/>
      <c r="M296" s="212"/>
      <c r="N296" s="213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128</v>
      </c>
      <c r="AU296" s="17" t="s">
        <v>79</v>
      </c>
    </row>
    <row r="297" s="2" customFormat="1" ht="16.5" customHeight="1">
      <c r="A297" s="38"/>
      <c r="B297" s="39"/>
      <c r="C297" s="248" t="s">
        <v>671</v>
      </c>
      <c r="D297" s="248" t="s">
        <v>316</v>
      </c>
      <c r="E297" s="249" t="s">
        <v>1054</v>
      </c>
      <c r="F297" s="250" t="s">
        <v>1055</v>
      </c>
      <c r="G297" s="251" t="s">
        <v>393</v>
      </c>
      <c r="H297" s="252">
        <v>9</v>
      </c>
      <c r="I297" s="253"/>
      <c r="J297" s="254">
        <f>ROUND(I297*H297,2)</f>
        <v>0</v>
      </c>
      <c r="K297" s="250" t="s">
        <v>214</v>
      </c>
      <c r="L297" s="255"/>
      <c r="M297" s="256" t="s">
        <v>19</v>
      </c>
      <c r="N297" s="257" t="s">
        <v>40</v>
      </c>
      <c r="O297" s="84"/>
      <c r="P297" s="205">
        <f>O297*H297</f>
        <v>0</v>
      </c>
      <c r="Q297" s="205">
        <v>0.025760000000000002</v>
      </c>
      <c r="R297" s="205">
        <f>Q297*H297</f>
        <v>0.23184000000000002</v>
      </c>
      <c r="S297" s="205">
        <v>0</v>
      </c>
      <c r="T297" s="20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7" t="s">
        <v>152</v>
      </c>
      <c r="AT297" s="207" t="s">
        <v>316</v>
      </c>
      <c r="AU297" s="207" t="s">
        <v>79</v>
      </c>
      <c r="AY297" s="17" t="s">
        <v>122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7" t="s">
        <v>77</v>
      </c>
      <c r="BK297" s="208">
        <f>ROUND(I297*H297,2)</f>
        <v>0</v>
      </c>
      <c r="BL297" s="17" t="s">
        <v>121</v>
      </c>
      <c r="BM297" s="207" t="s">
        <v>1056</v>
      </c>
    </row>
    <row r="298" s="2" customFormat="1">
      <c r="A298" s="38"/>
      <c r="B298" s="39"/>
      <c r="C298" s="40"/>
      <c r="D298" s="209" t="s">
        <v>128</v>
      </c>
      <c r="E298" s="40"/>
      <c r="F298" s="210" t="s">
        <v>1055</v>
      </c>
      <c r="G298" s="40"/>
      <c r="H298" s="40"/>
      <c r="I298" s="211"/>
      <c r="J298" s="40"/>
      <c r="K298" s="40"/>
      <c r="L298" s="44"/>
      <c r="M298" s="212"/>
      <c r="N298" s="213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128</v>
      </c>
      <c r="AU298" s="17" t="s">
        <v>79</v>
      </c>
    </row>
    <row r="299" s="2" customFormat="1" ht="16.5" customHeight="1">
      <c r="A299" s="38"/>
      <c r="B299" s="39"/>
      <c r="C299" s="248" t="s">
        <v>677</v>
      </c>
      <c r="D299" s="248" t="s">
        <v>316</v>
      </c>
      <c r="E299" s="249" t="s">
        <v>1057</v>
      </c>
      <c r="F299" s="250" t="s">
        <v>1058</v>
      </c>
      <c r="G299" s="251" t="s">
        <v>393</v>
      </c>
      <c r="H299" s="252">
        <v>1</v>
      </c>
      <c r="I299" s="253"/>
      <c r="J299" s="254">
        <f>ROUND(I299*H299,2)</f>
        <v>0</v>
      </c>
      <c r="K299" s="250" t="s">
        <v>214</v>
      </c>
      <c r="L299" s="255"/>
      <c r="M299" s="256" t="s">
        <v>19</v>
      </c>
      <c r="N299" s="257" t="s">
        <v>40</v>
      </c>
      <c r="O299" s="84"/>
      <c r="P299" s="205">
        <f>O299*H299</f>
        <v>0</v>
      </c>
      <c r="Q299" s="205">
        <v>0.0014</v>
      </c>
      <c r="R299" s="205">
        <f>Q299*H299</f>
        <v>0.0014</v>
      </c>
      <c r="S299" s="205">
        <v>0</v>
      </c>
      <c r="T299" s="20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07" t="s">
        <v>152</v>
      </c>
      <c r="AT299" s="207" t="s">
        <v>316</v>
      </c>
      <c r="AU299" s="207" t="s">
        <v>79</v>
      </c>
      <c r="AY299" s="17" t="s">
        <v>122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7" t="s">
        <v>77</v>
      </c>
      <c r="BK299" s="208">
        <f>ROUND(I299*H299,2)</f>
        <v>0</v>
      </c>
      <c r="BL299" s="17" t="s">
        <v>121</v>
      </c>
      <c r="BM299" s="207" t="s">
        <v>1059</v>
      </c>
    </row>
    <row r="300" s="2" customFormat="1">
      <c r="A300" s="38"/>
      <c r="B300" s="39"/>
      <c r="C300" s="40"/>
      <c r="D300" s="209" t="s">
        <v>128</v>
      </c>
      <c r="E300" s="40"/>
      <c r="F300" s="210" t="s">
        <v>1058</v>
      </c>
      <c r="G300" s="40"/>
      <c r="H300" s="40"/>
      <c r="I300" s="211"/>
      <c r="J300" s="40"/>
      <c r="K300" s="40"/>
      <c r="L300" s="44"/>
      <c r="M300" s="212"/>
      <c r="N300" s="213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128</v>
      </c>
      <c r="AU300" s="17" t="s">
        <v>79</v>
      </c>
    </row>
    <row r="301" s="13" customFormat="1">
      <c r="A301" s="13"/>
      <c r="B301" s="226"/>
      <c r="C301" s="227"/>
      <c r="D301" s="209" t="s">
        <v>241</v>
      </c>
      <c r="E301" s="228" t="s">
        <v>19</v>
      </c>
      <c r="F301" s="229" t="s">
        <v>1060</v>
      </c>
      <c r="G301" s="227"/>
      <c r="H301" s="230">
        <v>1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241</v>
      </c>
      <c r="AU301" s="236" t="s">
        <v>79</v>
      </c>
      <c r="AV301" s="13" t="s">
        <v>79</v>
      </c>
      <c r="AW301" s="13" t="s">
        <v>31</v>
      </c>
      <c r="AX301" s="13" t="s">
        <v>69</v>
      </c>
      <c r="AY301" s="236" t="s">
        <v>122</v>
      </c>
    </row>
    <row r="302" s="14" customFormat="1">
      <c r="A302" s="14"/>
      <c r="B302" s="237"/>
      <c r="C302" s="238"/>
      <c r="D302" s="209" t="s">
        <v>241</v>
      </c>
      <c r="E302" s="239" t="s">
        <v>19</v>
      </c>
      <c r="F302" s="240" t="s">
        <v>243</v>
      </c>
      <c r="G302" s="238"/>
      <c r="H302" s="241">
        <v>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241</v>
      </c>
      <c r="AU302" s="247" t="s">
        <v>79</v>
      </c>
      <c r="AV302" s="14" t="s">
        <v>121</v>
      </c>
      <c r="AW302" s="14" t="s">
        <v>31</v>
      </c>
      <c r="AX302" s="14" t="s">
        <v>77</v>
      </c>
      <c r="AY302" s="247" t="s">
        <v>122</v>
      </c>
    </row>
    <row r="303" s="2" customFormat="1" ht="16.5" customHeight="1">
      <c r="A303" s="38"/>
      <c r="B303" s="39"/>
      <c r="C303" s="196" t="s">
        <v>683</v>
      </c>
      <c r="D303" s="196" t="s">
        <v>123</v>
      </c>
      <c r="E303" s="197" t="s">
        <v>1061</v>
      </c>
      <c r="F303" s="198" t="s">
        <v>1062</v>
      </c>
      <c r="G303" s="199" t="s">
        <v>213</v>
      </c>
      <c r="H303" s="200">
        <v>3</v>
      </c>
      <c r="I303" s="201"/>
      <c r="J303" s="202">
        <f>ROUND(I303*H303,2)</f>
        <v>0</v>
      </c>
      <c r="K303" s="198" t="s">
        <v>214</v>
      </c>
      <c r="L303" s="44"/>
      <c r="M303" s="203" t="s">
        <v>19</v>
      </c>
      <c r="N303" s="204" t="s">
        <v>40</v>
      </c>
      <c r="O303" s="84"/>
      <c r="P303" s="205">
        <f>O303*H303</f>
        <v>0</v>
      </c>
      <c r="Q303" s="205">
        <v>0.0013600000000000001</v>
      </c>
      <c r="R303" s="205">
        <f>Q303*H303</f>
        <v>0.0040800000000000003</v>
      </c>
      <c r="S303" s="205">
        <v>0</v>
      </c>
      <c r="T303" s="20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7" t="s">
        <v>121</v>
      </c>
      <c r="AT303" s="207" t="s">
        <v>123</v>
      </c>
      <c r="AU303" s="207" t="s">
        <v>79</v>
      </c>
      <c r="AY303" s="17" t="s">
        <v>122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7" t="s">
        <v>77</v>
      </c>
      <c r="BK303" s="208">
        <f>ROUND(I303*H303,2)</f>
        <v>0</v>
      </c>
      <c r="BL303" s="17" t="s">
        <v>121</v>
      </c>
      <c r="BM303" s="207" t="s">
        <v>1063</v>
      </c>
    </row>
    <row r="304" s="2" customFormat="1">
      <c r="A304" s="38"/>
      <c r="B304" s="39"/>
      <c r="C304" s="40"/>
      <c r="D304" s="209" t="s">
        <v>128</v>
      </c>
      <c r="E304" s="40"/>
      <c r="F304" s="210" t="s">
        <v>1064</v>
      </c>
      <c r="G304" s="40"/>
      <c r="H304" s="40"/>
      <c r="I304" s="211"/>
      <c r="J304" s="40"/>
      <c r="K304" s="40"/>
      <c r="L304" s="44"/>
      <c r="M304" s="212"/>
      <c r="N304" s="213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128</v>
      </c>
      <c r="AU304" s="17" t="s">
        <v>79</v>
      </c>
    </row>
    <row r="305" s="2" customFormat="1" ht="16.5" customHeight="1">
      <c r="A305" s="38"/>
      <c r="B305" s="39"/>
      <c r="C305" s="196" t="s">
        <v>689</v>
      </c>
      <c r="D305" s="196" t="s">
        <v>123</v>
      </c>
      <c r="E305" s="197" t="s">
        <v>1065</v>
      </c>
      <c r="F305" s="198" t="s">
        <v>1066</v>
      </c>
      <c r="G305" s="199" t="s">
        <v>238</v>
      </c>
      <c r="H305" s="200">
        <v>28</v>
      </c>
      <c r="I305" s="201"/>
      <c r="J305" s="202">
        <f>ROUND(I305*H305,2)</f>
        <v>0</v>
      </c>
      <c r="K305" s="198" t="s">
        <v>214</v>
      </c>
      <c r="L305" s="44"/>
      <c r="M305" s="203" t="s">
        <v>19</v>
      </c>
      <c r="N305" s="204" t="s">
        <v>40</v>
      </c>
      <c r="O305" s="84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7" t="s">
        <v>121</v>
      </c>
      <c r="AT305" s="207" t="s">
        <v>123</v>
      </c>
      <c r="AU305" s="207" t="s">
        <v>79</v>
      </c>
      <c r="AY305" s="17" t="s">
        <v>122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7" t="s">
        <v>77</v>
      </c>
      <c r="BK305" s="208">
        <f>ROUND(I305*H305,2)</f>
        <v>0</v>
      </c>
      <c r="BL305" s="17" t="s">
        <v>121</v>
      </c>
      <c r="BM305" s="207" t="s">
        <v>1067</v>
      </c>
    </row>
    <row r="306" s="2" customFormat="1">
      <c r="A306" s="38"/>
      <c r="B306" s="39"/>
      <c r="C306" s="40"/>
      <c r="D306" s="209" t="s">
        <v>128</v>
      </c>
      <c r="E306" s="40"/>
      <c r="F306" s="210" t="s">
        <v>1068</v>
      </c>
      <c r="G306" s="40"/>
      <c r="H306" s="40"/>
      <c r="I306" s="211"/>
      <c r="J306" s="40"/>
      <c r="K306" s="40"/>
      <c r="L306" s="44"/>
      <c r="M306" s="212"/>
      <c r="N306" s="213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128</v>
      </c>
      <c r="AU306" s="17" t="s">
        <v>79</v>
      </c>
    </row>
    <row r="307" s="13" customFormat="1">
      <c r="A307" s="13"/>
      <c r="B307" s="226"/>
      <c r="C307" s="227"/>
      <c r="D307" s="209" t="s">
        <v>241</v>
      </c>
      <c r="E307" s="228" t="s">
        <v>19</v>
      </c>
      <c r="F307" s="229" t="s">
        <v>1069</v>
      </c>
      <c r="G307" s="227"/>
      <c r="H307" s="230">
        <v>17.800000000000001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241</v>
      </c>
      <c r="AU307" s="236" t="s">
        <v>79</v>
      </c>
      <c r="AV307" s="13" t="s">
        <v>79</v>
      </c>
      <c r="AW307" s="13" t="s">
        <v>31</v>
      </c>
      <c r="AX307" s="13" t="s">
        <v>69</v>
      </c>
      <c r="AY307" s="236" t="s">
        <v>122</v>
      </c>
    </row>
    <row r="308" s="13" customFormat="1">
      <c r="A308" s="13"/>
      <c r="B308" s="226"/>
      <c r="C308" s="227"/>
      <c r="D308" s="209" t="s">
        <v>241</v>
      </c>
      <c r="E308" s="228" t="s">
        <v>19</v>
      </c>
      <c r="F308" s="229" t="s">
        <v>1070</v>
      </c>
      <c r="G308" s="227"/>
      <c r="H308" s="230">
        <v>10.199999999999999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241</v>
      </c>
      <c r="AU308" s="236" t="s">
        <v>79</v>
      </c>
      <c r="AV308" s="13" t="s">
        <v>79</v>
      </c>
      <c r="AW308" s="13" t="s">
        <v>31</v>
      </c>
      <c r="AX308" s="13" t="s">
        <v>69</v>
      </c>
      <c r="AY308" s="236" t="s">
        <v>122</v>
      </c>
    </row>
    <row r="309" s="14" customFormat="1">
      <c r="A309" s="14"/>
      <c r="B309" s="237"/>
      <c r="C309" s="238"/>
      <c r="D309" s="209" t="s">
        <v>241</v>
      </c>
      <c r="E309" s="239" t="s">
        <v>19</v>
      </c>
      <c r="F309" s="240" t="s">
        <v>243</v>
      </c>
      <c r="G309" s="238"/>
      <c r="H309" s="241">
        <v>28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241</v>
      </c>
      <c r="AU309" s="247" t="s">
        <v>79</v>
      </c>
      <c r="AV309" s="14" t="s">
        <v>121</v>
      </c>
      <c r="AW309" s="14" t="s">
        <v>31</v>
      </c>
      <c r="AX309" s="14" t="s">
        <v>77</v>
      </c>
      <c r="AY309" s="247" t="s">
        <v>122</v>
      </c>
    </row>
    <row r="310" s="2" customFormat="1" ht="16.5" customHeight="1">
      <c r="A310" s="38"/>
      <c r="B310" s="39"/>
      <c r="C310" s="196" t="s">
        <v>695</v>
      </c>
      <c r="D310" s="196" t="s">
        <v>123</v>
      </c>
      <c r="E310" s="197" t="s">
        <v>659</v>
      </c>
      <c r="F310" s="198" t="s">
        <v>660</v>
      </c>
      <c r="G310" s="199" t="s">
        <v>233</v>
      </c>
      <c r="H310" s="200">
        <v>53.799999999999997</v>
      </c>
      <c r="I310" s="201"/>
      <c r="J310" s="202">
        <f>ROUND(I310*H310,2)</f>
        <v>0</v>
      </c>
      <c r="K310" s="198" t="s">
        <v>214</v>
      </c>
      <c r="L310" s="44"/>
      <c r="M310" s="203" t="s">
        <v>19</v>
      </c>
      <c r="N310" s="204" t="s">
        <v>40</v>
      </c>
      <c r="O310" s="84"/>
      <c r="P310" s="205">
        <f>O310*H310</f>
        <v>0</v>
      </c>
      <c r="Q310" s="205">
        <v>0.0040200000000000001</v>
      </c>
      <c r="R310" s="205">
        <f>Q310*H310</f>
        <v>0.216276</v>
      </c>
      <c r="S310" s="205">
        <v>0</v>
      </c>
      <c r="T310" s="20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7" t="s">
        <v>121</v>
      </c>
      <c r="AT310" s="207" t="s">
        <v>123</v>
      </c>
      <c r="AU310" s="207" t="s">
        <v>79</v>
      </c>
      <c r="AY310" s="17" t="s">
        <v>122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7" t="s">
        <v>77</v>
      </c>
      <c r="BK310" s="208">
        <f>ROUND(I310*H310,2)</f>
        <v>0</v>
      </c>
      <c r="BL310" s="17" t="s">
        <v>121</v>
      </c>
      <c r="BM310" s="207" t="s">
        <v>1071</v>
      </c>
    </row>
    <row r="311" s="2" customFormat="1">
      <c r="A311" s="38"/>
      <c r="B311" s="39"/>
      <c r="C311" s="40"/>
      <c r="D311" s="209" t="s">
        <v>128</v>
      </c>
      <c r="E311" s="40"/>
      <c r="F311" s="210" t="s">
        <v>662</v>
      </c>
      <c r="G311" s="40"/>
      <c r="H311" s="40"/>
      <c r="I311" s="211"/>
      <c r="J311" s="40"/>
      <c r="K311" s="40"/>
      <c r="L311" s="44"/>
      <c r="M311" s="212"/>
      <c r="N311" s="213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79</v>
      </c>
    </row>
    <row r="312" s="13" customFormat="1">
      <c r="A312" s="13"/>
      <c r="B312" s="226"/>
      <c r="C312" s="227"/>
      <c r="D312" s="209" t="s">
        <v>241</v>
      </c>
      <c r="E312" s="228" t="s">
        <v>19</v>
      </c>
      <c r="F312" s="229" t="s">
        <v>1072</v>
      </c>
      <c r="G312" s="227"/>
      <c r="H312" s="230">
        <v>34.5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241</v>
      </c>
      <c r="AU312" s="236" t="s">
        <v>79</v>
      </c>
      <c r="AV312" s="13" t="s">
        <v>79</v>
      </c>
      <c r="AW312" s="13" t="s">
        <v>31</v>
      </c>
      <c r="AX312" s="13" t="s">
        <v>69</v>
      </c>
      <c r="AY312" s="236" t="s">
        <v>122</v>
      </c>
    </row>
    <row r="313" s="13" customFormat="1">
      <c r="A313" s="13"/>
      <c r="B313" s="226"/>
      <c r="C313" s="227"/>
      <c r="D313" s="209" t="s">
        <v>241</v>
      </c>
      <c r="E313" s="228" t="s">
        <v>19</v>
      </c>
      <c r="F313" s="229" t="s">
        <v>1073</v>
      </c>
      <c r="G313" s="227"/>
      <c r="H313" s="230">
        <v>19.300000000000001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241</v>
      </c>
      <c r="AU313" s="236" t="s">
        <v>79</v>
      </c>
      <c r="AV313" s="13" t="s">
        <v>79</v>
      </c>
      <c r="AW313" s="13" t="s">
        <v>31</v>
      </c>
      <c r="AX313" s="13" t="s">
        <v>69</v>
      </c>
      <c r="AY313" s="236" t="s">
        <v>122</v>
      </c>
    </row>
    <row r="314" s="14" customFormat="1">
      <c r="A314" s="14"/>
      <c r="B314" s="237"/>
      <c r="C314" s="238"/>
      <c r="D314" s="209" t="s">
        <v>241</v>
      </c>
      <c r="E314" s="239" t="s">
        <v>19</v>
      </c>
      <c r="F314" s="240" t="s">
        <v>243</v>
      </c>
      <c r="G314" s="238"/>
      <c r="H314" s="241">
        <v>53.799999999999997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241</v>
      </c>
      <c r="AU314" s="247" t="s">
        <v>79</v>
      </c>
      <c r="AV314" s="14" t="s">
        <v>121</v>
      </c>
      <c r="AW314" s="14" t="s">
        <v>31</v>
      </c>
      <c r="AX314" s="14" t="s">
        <v>77</v>
      </c>
      <c r="AY314" s="247" t="s">
        <v>122</v>
      </c>
    </row>
    <row r="315" s="2" customFormat="1" ht="16.5" customHeight="1">
      <c r="A315" s="38"/>
      <c r="B315" s="39"/>
      <c r="C315" s="248" t="s">
        <v>701</v>
      </c>
      <c r="D315" s="248" t="s">
        <v>316</v>
      </c>
      <c r="E315" s="249" t="s">
        <v>1074</v>
      </c>
      <c r="F315" s="250" t="s">
        <v>1075</v>
      </c>
      <c r="G315" s="251" t="s">
        <v>393</v>
      </c>
      <c r="H315" s="252">
        <v>7</v>
      </c>
      <c r="I315" s="253"/>
      <c r="J315" s="254">
        <f>ROUND(I315*H315,2)</f>
        <v>0</v>
      </c>
      <c r="K315" s="250" t="s">
        <v>19</v>
      </c>
      <c r="L315" s="255"/>
      <c r="M315" s="256" t="s">
        <v>19</v>
      </c>
      <c r="N315" s="257" t="s">
        <v>40</v>
      </c>
      <c r="O315" s="84"/>
      <c r="P315" s="205">
        <f>O315*H315</f>
        <v>0</v>
      </c>
      <c r="Q315" s="205">
        <v>0</v>
      </c>
      <c r="R315" s="205">
        <f>Q315*H315</f>
        <v>0</v>
      </c>
      <c r="S315" s="205">
        <v>0</v>
      </c>
      <c r="T315" s="20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07" t="s">
        <v>152</v>
      </c>
      <c r="AT315" s="207" t="s">
        <v>316</v>
      </c>
      <c r="AU315" s="207" t="s">
        <v>79</v>
      </c>
      <c r="AY315" s="17" t="s">
        <v>122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7" t="s">
        <v>77</v>
      </c>
      <c r="BK315" s="208">
        <f>ROUND(I315*H315,2)</f>
        <v>0</v>
      </c>
      <c r="BL315" s="17" t="s">
        <v>121</v>
      </c>
      <c r="BM315" s="207" t="s">
        <v>1076</v>
      </c>
    </row>
    <row r="316" s="2" customFormat="1">
      <c r="A316" s="38"/>
      <c r="B316" s="39"/>
      <c r="C316" s="40"/>
      <c r="D316" s="209" t="s">
        <v>128</v>
      </c>
      <c r="E316" s="40"/>
      <c r="F316" s="210" t="s">
        <v>1075</v>
      </c>
      <c r="G316" s="40"/>
      <c r="H316" s="40"/>
      <c r="I316" s="211"/>
      <c r="J316" s="40"/>
      <c r="K316" s="40"/>
      <c r="L316" s="44"/>
      <c r="M316" s="212"/>
      <c r="N316" s="213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128</v>
      </c>
      <c r="AU316" s="17" t="s">
        <v>79</v>
      </c>
    </row>
    <row r="317" s="13" customFormat="1">
      <c r="A317" s="13"/>
      <c r="B317" s="226"/>
      <c r="C317" s="227"/>
      <c r="D317" s="209" t="s">
        <v>241</v>
      </c>
      <c r="E317" s="228" t="s">
        <v>19</v>
      </c>
      <c r="F317" s="229" t="s">
        <v>1077</v>
      </c>
      <c r="G317" s="227"/>
      <c r="H317" s="230">
        <v>7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241</v>
      </c>
      <c r="AU317" s="236" t="s">
        <v>79</v>
      </c>
      <c r="AV317" s="13" t="s">
        <v>79</v>
      </c>
      <c r="AW317" s="13" t="s">
        <v>31</v>
      </c>
      <c r="AX317" s="13" t="s">
        <v>69</v>
      </c>
      <c r="AY317" s="236" t="s">
        <v>122</v>
      </c>
    </row>
    <row r="318" s="14" customFormat="1">
      <c r="A318" s="14"/>
      <c r="B318" s="237"/>
      <c r="C318" s="238"/>
      <c r="D318" s="209" t="s">
        <v>241</v>
      </c>
      <c r="E318" s="239" t="s">
        <v>19</v>
      </c>
      <c r="F318" s="240" t="s">
        <v>243</v>
      </c>
      <c r="G318" s="238"/>
      <c r="H318" s="241">
        <v>7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241</v>
      </c>
      <c r="AU318" s="247" t="s">
        <v>79</v>
      </c>
      <c r="AV318" s="14" t="s">
        <v>121</v>
      </c>
      <c r="AW318" s="14" t="s">
        <v>31</v>
      </c>
      <c r="AX318" s="14" t="s">
        <v>77</v>
      </c>
      <c r="AY318" s="247" t="s">
        <v>122</v>
      </c>
    </row>
    <row r="319" s="11" customFormat="1" ht="22.8" customHeight="1">
      <c r="A319" s="11"/>
      <c r="B319" s="182"/>
      <c r="C319" s="183"/>
      <c r="D319" s="184" t="s">
        <v>68</v>
      </c>
      <c r="E319" s="224" t="s">
        <v>156</v>
      </c>
      <c r="F319" s="224" t="s">
        <v>1078</v>
      </c>
      <c r="G319" s="183"/>
      <c r="H319" s="183"/>
      <c r="I319" s="186"/>
      <c r="J319" s="225">
        <f>BK319</f>
        <v>0</v>
      </c>
      <c r="K319" s="183"/>
      <c r="L319" s="188"/>
      <c r="M319" s="189"/>
      <c r="N319" s="190"/>
      <c r="O319" s="190"/>
      <c r="P319" s="191">
        <f>SUM(P320:P343)</f>
        <v>0</v>
      </c>
      <c r="Q319" s="190"/>
      <c r="R319" s="191">
        <f>SUM(R320:R343)</f>
        <v>28.162279999999999</v>
      </c>
      <c r="S319" s="190"/>
      <c r="T319" s="192">
        <f>SUM(T320:T343)</f>
        <v>0.16500000000000001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193" t="s">
        <v>77</v>
      </c>
      <c r="AT319" s="194" t="s">
        <v>68</v>
      </c>
      <c r="AU319" s="194" t="s">
        <v>77</v>
      </c>
      <c r="AY319" s="193" t="s">
        <v>122</v>
      </c>
      <c r="BK319" s="195">
        <f>SUM(BK320:BK343)</f>
        <v>0</v>
      </c>
    </row>
    <row r="320" s="2" customFormat="1" ht="16.5" customHeight="1">
      <c r="A320" s="38"/>
      <c r="B320" s="39"/>
      <c r="C320" s="196" t="s">
        <v>706</v>
      </c>
      <c r="D320" s="196" t="s">
        <v>123</v>
      </c>
      <c r="E320" s="197" t="s">
        <v>1079</v>
      </c>
      <c r="F320" s="198" t="s">
        <v>1080</v>
      </c>
      <c r="G320" s="199" t="s">
        <v>393</v>
      </c>
      <c r="H320" s="200">
        <v>112</v>
      </c>
      <c r="I320" s="201"/>
      <c r="J320" s="202">
        <f>ROUND(I320*H320,2)</f>
        <v>0</v>
      </c>
      <c r="K320" s="198" t="s">
        <v>214</v>
      </c>
      <c r="L320" s="44"/>
      <c r="M320" s="203" t="s">
        <v>19</v>
      </c>
      <c r="N320" s="204" t="s">
        <v>40</v>
      </c>
      <c r="O320" s="84"/>
      <c r="P320" s="205">
        <f>O320*H320</f>
        <v>0</v>
      </c>
      <c r="Q320" s="205">
        <v>0.20219000000000001</v>
      </c>
      <c r="R320" s="205">
        <f>Q320*H320</f>
        <v>22.64528</v>
      </c>
      <c r="S320" s="205">
        <v>0</v>
      </c>
      <c r="T320" s="20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7" t="s">
        <v>121</v>
      </c>
      <c r="AT320" s="207" t="s">
        <v>123</v>
      </c>
      <c r="AU320" s="207" t="s">
        <v>79</v>
      </c>
      <c r="AY320" s="17" t="s">
        <v>122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77</v>
      </c>
      <c r="BK320" s="208">
        <f>ROUND(I320*H320,2)</f>
        <v>0</v>
      </c>
      <c r="BL320" s="17" t="s">
        <v>121</v>
      </c>
      <c r="BM320" s="207" t="s">
        <v>1081</v>
      </c>
    </row>
    <row r="321" s="2" customFormat="1">
      <c r="A321" s="38"/>
      <c r="B321" s="39"/>
      <c r="C321" s="40"/>
      <c r="D321" s="209" t="s">
        <v>128</v>
      </c>
      <c r="E321" s="40"/>
      <c r="F321" s="210" t="s">
        <v>1082</v>
      </c>
      <c r="G321" s="40"/>
      <c r="H321" s="40"/>
      <c r="I321" s="211"/>
      <c r="J321" s="40"/>
      <c r="K321" s="40"/>
      <c r="L321" s="44"/>
      <c r="M321" s="212"/>
      <c r="N321" s="213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128</v>
      </c>
      <c r="AU321" s="17" t="s">
        <v>79</v>
      </c>
    </row>
    <row r="322" s="13" customFormat="1">
      <c r="A322" s="13"/>
      <c r="B322" s="226"/>
      <c r="C322" s="227"/>
      <c r="D322" s="209" t="s">
        <v>241</v>
      </c>
      <c r="E322" s="228" t="s">
        <v>19</v>
      </c>
      <c r="F322" s="229" t="s">
        <v>1083</v>
      </c>
      <c r="G322" s="227"/>
      <c r="H322" s="230">
        <v>7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241</v>
      </c>
      <c r="AU322" s="236" t="s">
        <v>79</v>
      </c>
      <c r="AV322" s="13" t="s">
        <v>79</v>
      </c>
      <c r="AW322" s="13" t="s">
        <v>31</v>
      </c>
      <c r="AX322" s="13" t="s">
        <v>69</v>
      </c>
      <c r="AY322" s="236" t="s">
        <v>122</v>
      </c>
    </row>
    <row r="323" s="13" customFormat="1">
      <c r="A323" s="13"/>
      <c r="B323" s="226"/>
      <c r="C323" s="227"/>
      <c r="D323" s="209" t="s">
        <v>241</v>
      </c>
      <c r="E323" s="228" t="s">
        <v>19</v>
      </c>
      <c r="F323" s="229" t="s">
        <v>1084</v>
      </c>
      <c r="G323" s="227"/>
      <c r="H323" s="230">
        <v>15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241</v>
      </c>
      <c r="AU323" s="236" t="s">
        <v>79</v>
      </c>
      <c r="AV323" s="13" t="s">
        <v>79</v>
      </c>
      <c r="AW323" s="13" t="s">
        <v>31</v>
      </c>
      <c r="AX323" s="13" t="s">
        <v>69</v>
      </c>
      <c r="AY323" s="236" t="s">
        <v>122</v>
      </c>
    </row>
    <row r="324" s="13" customFormat="1">
      <c r="A324" s="13"/>
      <c r="B324" s="226"/>
      <c r="C324" s="227"/>
      <c r="D324" s="209" t="s">
        <v>241</v>
      </c>
      <c r="E324" s="228" t="s">
        <v>19</v>
      </c>
      <c r="F324" s="229" t="s">
        <v>1085</v>
      </c>
      <c r="G324" s="227"/>
      <c r="H324" s="230">
        <v>4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241</v>
      </c>
      <c r="AU324" s="236" t="s">
        <v>79</v>
      </c>
      <c r="AV324" s="13" t="s">
        <v>79</v>
      </c>
      <c r="AW324" s="13" t="s">
        <v>31</v>
      </c>
      <c r="AX324" s="13" t="s">
        <v>69</v>
      </c>
      <c r="AY324" s="236" t="s">
        <v>122</v>
      </c>
    </row>
    <row r="325" s="13" customFormat="1">
      <c r="A325" s="13"/>
      <c r="B325" s="226"/>
      <c r="C325" s="227"/>
      <c r="D325" s="209" t="s">
        <v>241</v>
      </c>
      <c r="E325" s="228" t="s">
        <v>19</v>
      </c>
      <c r="F325" s="229" t="s">
        <v>1086</v>
      </c>
      <c r="G325" s="227"/>
      <c r="H325" s="230">
        <v>86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241</v>
      </c>
      <c r="AU325" s="236" t="s">
        <v>79</v>
      </c>
      <c r="AV325" s="13" t="s">
        <v>79</v>
      </c>
      <c r="AW325" s="13" t="s">
        <v>31</v>
      </c>
      <c r="AX325" s="13" t="s">
        <v>69</v>
      </c>
      <c r="AY325" s="236" t="s">
        <v>122</v>
      </c>
    </row>
    <row r="326" s="14" customFormat="1">
      <c r="A326" s="14"/>
      <c r="B326" s="237"/>
      <c r="C326" s="238"/>
      <c r="D326" s="209" t="s">
        <v>241</v>
      </c>
      <c r="E326" s="239" t="s">
        <v>19</v>
      </c>
      <c r="F326" s="240" t="s">
        <v>243</v>
      </c>
      <c r="G326" s="238"/>
      <c r="H326" s="241">
        <v>112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241</v>
      </c>
      <c r="AU326" s="247" t="s">
        <v>79</v>
      </c>
      <c r="AV326" s="14" t="s">
        <v>121</v>
      </c>
      <c r="AW326" s="14" t="s">
        <v>31</v>
      </c>
      <c r="AX326" s="14" t="s">
        <v>77</v>
      </c>
      <c r="AY326" s="247" t="s">
        <v>122</v>
      </c>
    </row>
    <row r="327" s="2" customFormat="1" ht="16.5" customHeight="1">
      <c r="A327" s="38"/>
      <c r="B327" s="39"/>
      <c r="C327" s="248" t="s">
        <v>711</v>
      </c>
      <c r="D327" s="248" t="s">
        <v>316</v>
      </c>
      <c r="E327" s="249" t="s">
        <v>1087</v>
      </c>
      <c r="F327" s="250" t="s">
        <v>1088</v>
      </c>
      <c r="G327" s="251" t="s">
        <v>393</v>
      </c>
      <c r="H327" s="252">
        <v>110</v>
      </c>
      <c r="I327" s="253"/>
      <c r="J327" s="254">
        <f>ROUND(I327*H327,2)</f>
        <v>0</v>
      </c>
      <c r="K327" s="250" t="s">
        <v>214</v>
      </c>
      <c r="L327" s="255"/>
      <c r="M327" s="256" t="s">
        <v>19</v>
      </c>
      <c r="N327" s="257" t="s">
        <v>40</v>
      </c>
      <c r="O327" s="84"/>
      <c r="P327" s="205">
        <f>O327*H327</f>
        <v>0</v>
      </c>
      <c r="Q327" s="205">
        <v>0.048300000000000003</v>
      </c>
      <c r="R327" s="205">
        <f>Q327*H327</f>
        <v>5.3130000000000006</v>
      </c>
      <c r="S327" s="205">
        <v>0</v>
      </c>
      <c r="T327" s="20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07" t="s">
        <v>152</v>
      </c>
      <c r="AT327" s="207" t="s">
        <v>316</v>
      </c>
      <c r="AU327" s="207" t="s">
        <v>79</v>
      </c>
      <c r="AY327" s="17" t="s">
        <v>122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77</v>
      </c>
      <c r="BK327" s="208">
        <f>ROUND(I327*H327,2)</f>
        <v>0</v>
      </c>
      <c r="BL327" s="17" t="s">
        <v>121</v>
      </c>
      <c r="BM327" s="207" t="s">
        <v>1089</v>
      </c>
    </row>
    <row r="328" s="2" customFormat="1">
      <c r="A328" s="38"/>
      <c r="B328" s="39"/>
      <c r="C328" s="40"/>
      <c r="D328" s="209" t="s">
        <v>128</v>
      </c>
      <c r="E328" s="40"/>
      <c r="F328" s="210" t="s">
        <v>1088</v>
      </c>
      <c r="G328" s="40"/>
      <c r="H328" s="40"/>
      <c r="I328" s="211"/>
      <c r="J328" s="40"/>
      <c r="K328" s="40"/>
      <c r="L328" s="44"/>
      <c r="M328" s="212"/>
      <c r="N328" s="213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128</v>
      </c>
      <c r="AU328" s="17" t="s">
        <v>79</v>
      </c>
    </row>
    <row r="329" s="13" customFormat="1">
      <c r="A329" s="13"/>
      <c r="B329" s="226"/>
      <c r="C329" s="227"/>
      <c r="D329" s="209" t="s">
        <v>241</v>
      </c>
      <c r="E329" s="228" t="s">
        <v>19</v>
      </c>
      <c r="F329" s="229" t="s">
        <v>1083</v>
      </c>
      <c r="G329" s="227"/>
      <c r="H329" s="230">
        <v>7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241</v>
      </c>
      <c r="AU329" s="236" t="s">
        <v>79</v>
      </c>
      <c r="AV329" s="13" t="s">
        <v>79</v>
      </c>
      <c r="AW329" s="13" t="s">
        <v>31</v>
      </c>
      <c r="AX329" s="13" t="s">
        <v>69</v>
      </c>
      <c r="AY329" s="236" t="s">
        <v>122</v>
      </c>
    </row>
    <row r="330" s="13" customFormat="1">
      <c r="A330" s="13"/>
      <c r="B330" s="226"/>
      <c r="C330" s="227"/>
      <c r="D330" s="209" t="s">
        <v>241</v>
      </c>
      <c r="E330" s="228" t="s">
        <v>19</v>
      </c>
      <c r="F330" s="229" t="s">
        <v>1084</v>
      </c>
      <c r="G330" s="227"/>
      <c r="H330" s="230">
        <v>15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241</v>
      </c>
      <c r="AU330" s="236" t="s">
        <v>79</v>
      </c>
      <c r="AV330" s="13" t="s">
        <v>79</v>
      </c>
      <c r="AW330" s="13" t="s">
        <v>31</v>
      </c>
      <c r="AX330" s="13" t="s">
        <v>69</v>
      </c>
      <c r="AY330" s="236" t="s">
        <v>122</v>
      </c>
    </row>
    <row r="331" s="13" customFormat="1">
      <c r="A331" s="13"/>
      <c r="B331" s="226"/>
      <c r="C331" s="227"/>
      <c r="D331" s="209" t="s">
        <v>241</v>
      </c>
      <c r="E331" s="228" t="s">
        <v>19</v>
      </c>
      <c r="F331" s="229" t="s">
        <v>1090</v>
      </c>
      <c r="G331" s="227"/>
      <c r="H331" s="230">
        <v>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241</v>
      </c>
      <c r="AU331" s="236" t="s">
        <v>79</v>
      </c>
      <c r="AV331" s="13" t="s">
        <v>79</v>
      </c>
      <c r="AW331" s="13" t="s">
        <v>31</v>
      </c>
      <c r="AX331" s="13" t="s">
        <v>69</v>
      </c>
      <c r="AY331" s="236" t="s">
        <v>122</v>
      </c>
    </row>
    <row r="332" s="13" customFormat="1">
      <c r="A332" s="13"/>
      <c r="B332" s="226"/>
      <c r="C332" s="227"/>
      <c r="D332" s="209" t="s">
        <v>241</v>
      </c>
      <c r="E332" s="228" t="s">
        <v>19</v>
      </c>
      <c r="F332" s="229" t="s">
        <v>1086</v>
      </c>
      <c r="G332" s="227"/>
      <c r="H332" s="230">
        <v>86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241</v>
      </c>
      <c r="AU332" s="236" t="s">
        <v>79</v>
      </c>
      <c r="AV332" s="13" t="s">
        <v>79</v>
      </c>
      <c r="AW332" s="13" t="s">
        <v>31</v>
      </c>
      <c r="AX332" s="13" t="s">
        <v>69</v>
      </c>
      <c r="AY332" s="236" t="s">
        <v>122</v>
      </c>
    </row>
    <row r="333" s="14" customFormat="1">
      <c r="A333" s="14"/>
      <c r="B333" s="237"/>
      <c r="C333" s="238"/>
      <c r="D333" s="209" t="s">
        <v>241</v>
      </c>
      <c r="E333" s="239" t="s">
        <v>19</v>
      </c>
      <c r="F333" s="240" t="s">
        <v>243</v>
      </c>
      <c r="G333" s="238"/>
      <c r="H333" s="241">
        <v>110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241</v>
      </c>
      <c r="AU333" s="247" t="s">
        <v>79</v>
      </c>
      <c r="AV333" s="14" t="s">
        <v>121</v>
      </c>
      <c r="AW333" s="14" t="s">
        <v>31</v>
      </c>
      <c r="AX333" s="14" t="s">
        <v>77</v>
      </c>
      <c r="AY333" s="247" t="s">
        <v>122</v>
      </c>
    </row>
    <row r="334" s="2" customFormat="1" ht="16.5" customHeight="1">
      <c r="A334" s="38"/>
      <c r="B334" s="39"/>
      <c r="C334" s="248" t="s">
        <v>717</v>
      </c>
      <c r="D334" s="248" t="s">
        <v>316</v>
      </c>
      <c r="E334" s="249" t="s">
        <v>1091</v>
      </c>
      <c r="F334" s="250" t="s">
        <v>1092</v>
      </c>
      <c r="G334" s="251" t="s">
        <v>393</v>
      </c>
      <c r="H334" s="252">
        <v>2</v>
      </c>
      <c r="I334" s="253"/>
      <c r="J334" s="254">
        <f>ROUND(I334*H334,2)</f>
        <v>0</v>
      </c>
      <c r="K334" s="250" t="s">
        <v>214</v>
      </c>
      <c r="L334" s="255"/>
      <c r="M334" s="256" t="s">
        <v>19</v>
      </c>
      <c r="N334" s="257" t="s">
        <v>40</v>
      </c>
      <c r="O334" s="84"/>
      <c r="P334" s="205">
        <f>O334*H334</f>
        <v>0</v>
      </c>
      <c r="Q334" s="205">
        <v>0.10199999999999999</v>
      </c>
      <c r="R334" s="205">
        <f>Q334*H334</f>
        <v>0.20399999999999999</v>
      </c>
      <c r="S334" s="205">
        <v>0</v>
      </c>
      <c r="T334" s="20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07" t="s">
        <v>152</v>
      </c>
      <c r="AT334" s="207" t="s">
        <v>316</v>
      </c>
      <c r="AU334" s="207" t="s">
        <v>79</v>
      </c>
      <c r="AY334" s="17" t="s">
        <v>122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7" t="s">
        <v>77</v>
      </c>
      <c r="BK334" s="208">
        <f>ROUND(I334*H334,2)</f>
        <v>0</v>
      </c>
      <c r="BL334" s="17" t="s">
        <v>121</v>
      </c>
      <c r="BM334" s="207" t="s">
        <v>1093</v>
      </c>
    </row>
    <row r="335" s="2" customFormat="1">
      <c r="A335" s="38"/>
      <c r="B335" s="39"/>
      <c r="C335" s="40"/>
      <c r="D335" s="209" t="s">
        <v>128</v>
      </c>
      <c r="E335" s="40"/>
      <c r="F335" s="210" t="s">
        <v>1092</v>
      </c>
      <c r="G335" s="40"/>
      <c r="H335" s="40"/>
      <c r="I335" s="211"/>
      <c r="J335" s="40"/>
      <c r="K335" s="40"/>
      <c r="L335" s="44"/>
      <c r="M335" s="212"/>
      <c r="N335" s="213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128</v>
      </c>
      <c r="AU335" s="17" t="s">
        <v>79</v>
      </c>
    </row>
    <row r="336" s="13" customFormat="1">
      <c r="A336" s="13"/>
      <c r="B336" s="226"/>
      <c r="C336" s="227"/>
      <c r="D336" s="209" t="s">
        <v>241</v>
      </c>
      <c r="E336" s="228" t="s">
        <v>19</v>
      </c>
      <c r="F336" s="229" t="s">
        <v>1090</v>
      </c>
      <c r="G336" s="227"/>
      <c r="H336" s="230">
        <v>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241</v>
      </c>
      <c r="AU336" s="236" t="s">
        <v>79</v>
      </c>
      <c r="AV336" s="13" t="s">
        <v>79</v>
      </c>
      <c r="AW336" s="13" t="s">
        <v>31</v>
      </c>
      <c r="AX336" s="13" t="s">
        <v>69</v>
      </c>
      <c r="AY336" s="236" t="s">
        <v>122</v>
      </c>
    </row>
    <row r="337" s="14" customFormat="1">
      <c r="A337" s="14"/>
      <c r="B337" s="237"/>
      <c r="C337" s="238"/>
      <c r="D337" s="209" t="s">
        <v>241</v>
      </c>
      <c r="E337" s="239" t="s">
        <v>19</v>
      </c>
      <c r="F337" s="240" t="s">
        <v>243</v>
      </c>
      <c r="G337" s="238"/>
      <c r="H337" s="241">
        <v>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241</v>
      </c>
      <c r="AU337" s="247" t="s">
        <v>79</v>
      </c>
      <c r="AV337" s="14" t="s">
        <v>121</v>
      </c>
      <c r="AW337" s="14" t="s">
        <v>31</v>
      </c>
      <c r="AX337" s="14" t="s">
        <v>77</v>
      </c>
      <c r="AY337" s="247" t="s">
        <v>122</v>
      </c>
    </row>
    <row r="338" s="2" customFormat="1" ht="16.5" customHeight="1">
      <c r="A338" s="38"/>
      <c r="B338" s="39"/>
      <c r="C338" s="196" t="s">
        <v>462</v>
      </c>
      <c r="D338" s="196" t="s">
        <v>123</v>
      </c>
      <c r="E338" s="197" t="s">
        <v>1094</v>
      </c>
      <c r="F338" s="198" t="s">
        <v>1095</v>
      </c>
      <c r="G338" s="199" t="s">
        <v>213</v>
      </c>
      <c r="H338" s="200">
        <v>1</v>
      </c>
      <c r="I338" s="201"/>
      <c r="J338" s="202">
        <f>ROUND(I338*H338,2)</f>
        <v>0</v>
      </c>
      <c r="K338" s="198" t="s">
        <v>214</v>
      </c>
      <c r="L338" s="44"/>
      <c r="M338" s="203" t="s">
        <v>19</v>
      </c>
      <c r="N338" s="204" t="s">
        <v>40</v>
      </c>
      <c r="O338" s="84"/>
      <c r="P338" s="205">
        <f>O338*H338</f>
        <v>0</v>
      </c>
      <c r="Q338" s="205">
        <v>0</v>
      </c>
      <c r="R338" s="205">
        <f>Q338*H338</f>
        <v>0</v>
      </c>
      <c r="S338" s="205">
        <v>0.16500000000000001</v>
      </c>
      <c r="T338" s="206">
        <f>S338*H338</f>
        <v>0.16500000000000001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07" t="s">
        <v>121</v>
      </c>
      <c r="AT338" s="207" t="s">
        <v>123</v>
      </c>
      <c r="AU338" s="207" t="s">
        <v>79</v>
      </c>
      <c r="AY338" s="17" t="s">
        <v>122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7" t="s">
        <v>77</v>
      </c>
      <c r="BK338" s="208">
        <f>ROUND(I338*H338,2)</f>
        <v>0</v>
      </c>
      <c r="BL338" s="17" t="s">
        <v>121</v>
      </c>
      <c r="BM338" s="207" t="s">
        <v>1096</v>
      </c>
    </row>
    <row r="339" s="2" customFormat="1">
      <c r="A339" s="38"/>
      <c r="B339" s="39"/>
      <c r="C339" s="40"/>
      <c r="D339" s="209" t="s">
        <v>128</v>
      </c>
      <c r="E339" s="40"/>
      <c r="F339" s="210" t="s">
        <v>1097</v>
      </c>
      <c r="G339" s="40"/>
      <c r="H339" s="40"/>
      <c r="I339" s="211"/>
      <c r="J339" s="40"/>
      <c r="K339" s="40"/>
      <c r="L339" s="44"/>
      <c r="M339" s="212"/>
      <c r="N339" s="213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128</v>
      </c>
      <c r="AU339" s="17" t="s">
        <v>79</v>
      </c>
    </row>
    <row r="340" s="13" customFormat="1">
      <c r="A340" s="13"/>
      <c r="B340" s="226"/>
      <c r="C340" s="227"/>
      <c r="D340" s="209" t="s">
        <v>241</v>
      </c>
      <c r="E340" s="228" t="s">
        <v>19</v>
      </c>
      <c r="F340" s="229" t="s">
        <v>1098</v>
      </c>
      <c r="G340" s="227"/>
      <c r="H340" s="230">
        <v>1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241</v>
      </c>
      <c r="AU340" s="236" t="s">
        <v>79</v>
      </c>
      <c r="AV340" s="13" t="s">
        <v>79</v>
      </c>
      <c r="AW340" s="13" t="s">
        <v>31</v>
      </c>
      <c r="AX340" s="13" t="s">
        <v>69</v>
      </c>
      <c r="AY340" s="236" t="s">
        <v>122</v>
      </c>
    </row>
    <row r="341" s="14" customFormat="1">
      <c r="A341" s="14"/>
      <c r="B341" s="237"/>
      <c r="C341" s="238"/>
      <c r="D341" s="209" t="s">
        <v>241</v>
      </c>
      <c r="E341" s="239" t="s">
        <v>19</v>
      </c>
      <c r="F341" s="240" t="s">
        <v>243</v>
      </c>
      <c r="G341" s="238"/>
      <c r="H341" s="241">
        <v>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241</v>
      </c>
      <c r="AU341" s="247" t="s">
        <v>79</v>
      </c>
      <c r="AV341" s="14" t="s">
        <v>121</v>
      </c>
      <c r="AW341" s="14" t="s">
        <v>31</v>
      </c>
      <c r="AX341" s="14" t="s">
        <v>77</v>
      </c>
      <c r="AY341" s="247" t="s">
        <v>122</v>
      </c>
    </row>
    <row r="342" s="2" customFormat="1" ht="16.5" customHeight="1">
      <c r="A342" s="38"/>
      <c r="B342" s="39"/>
      <c r="C342" s="196" t="s">
        <v>729</v>
      </c>
      <c r="D342" s="196" t="s">
        <v>123</v>
      </c>
      <c r="E342" s="197" t="s">
        <v>1099</v>
      </c>
      <c r="F342" s="198" t="s">
        <v>1100</v>
      </c>
      <c r="G342" s="199" t="s">
        <v>185</v>
      </c>
      <c r="H342" s="200">
        <v>4</v>
      </c>
      <c r="I342" s="201"/>
      <c r="J342" s="202">
        <f>ROUND(I342*H342,2)</f>
        <v>0</v>
      </c>
      <c r="K342" s="198" t="s">
        <v>19</v>
      </c>
      <c r="L342" s="44"/>
      <c r="M342" s="203" t="s">
        <v>19</v>
      </c>
      <c r="N342" s="204" t="s">
        <v>40</v>
      </c>
      <c r="O342" s="84"/>
      <c r="P342" s="205">
        <f>O342*H342</f>
        <v>0</v>
      </c>
      <c r="Q342" s="205">
        <v>0</v>
      </c>
      <c r="R342" s="205">
        <f>Q342*H342</f>
        <v>0</v>
      </c>
      <c r="S342" s="205">
        <v>0</v>
      </c>
      <c r="T342" s="20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7" t="s">
        <v>121</v>
      </c>
      <c r="AT342" s="207" t="s">
        <v>123</v>
      </c>
      <c r="AU342" s="207" t="s">
        <v>79</v>
      </c>
      <c r="AY342" s="17" t="s">
        <v>122</v>
      </c>
      <c r="BE342" s="208">
        <f>IF(N342="základní",J342,0)</f>
        <v>0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17" t="s">
        <v>77</v>
      </c>
      <c r="BK342" s="208">
        <f>ROUND(I342*H342,2)</f>
        <v>0</v>
      </c>
      <c r="BL342" s="17" t="s">
        <v>121</v>
      </c>
      <c r="BM342" s="207" t="s">
        <v>1101</v>
      </c>
    </row>
    <row r="343" s="2" customFormat="1">
      <c r="A343" s="38"/>
      <c r="B343" s="39"/>
      <c r="C343" s="40"/>
      <c r="D343" s="209" t="s">
        <v>128</v>
      </c>
      <c r="E343" s="40"/>
      <c r="F343" s="210" t="s">
        <v>1100</v>
      </c>
      <c r="G343" s="40"/>
      <c r="H343" s="40"/>
      <c r="I343" s="211"/>
      <c r="J343" s="40"/>
      <c r="K343" s="40"/>
      <c r="L343" s="44"/>
      <c r="M343" s="212"/>
      <c r="N343" s="213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128</v>
      </c>
      <c r="AU343" s="17" t="s">
        <v>79</v>
      </c>
    </row>
    <row r="344" s="11" customFormat="1" ht="22.8" customHeight="1">
      <c r="A344" s="11"/>
      <c r="B344" s="182"/>
      <c r="C344" s="183"/>
      <c r="D344" s="184" t="s">
        <v>68</v>
      </c>
      <c r="E344" s="224" t="s">
        <v>1102</v>
      </c>
      <c r="F344" s="224" t="s">
        <v>1103</v>
      </c>
      <c r="G344" s="183"/>
      <c r="H344" s="183"/>
      <c r="I344" s="186"/>
      <c r="J344" s="225">
        <f>BK344</f>
        <v>0</v>
      </c>
      <c r="K344" s="183"/>
      <c r="L344" s="188"/>
      <c r="M344" s="189"/>
      <c r="N344" s="190"/>
      <c r="O344" s="190"/>
      <c r="P344" s="191">
        <f>SUM(P345:P353)</f>
        <v>0</v>
      </c>
      <c r="Q344" s="190"/>
      <c r="R344" s="191">
        <f>SUM(R345:R353)</f>
        <v>0</v>
      </c>
      <c r="S344" s="190"/>
      <c r="T344" s="192">
        <f>SUM(T345:T353)</f>
        <v>0</v>
      </c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R344" s="193" t="s">
        <v>77</v>
      </c>
      <c r="AT344" s="194" t="s">
        <v>68</v>
      </c>
      <c r="AU344" s="194" t="s">
        <v>77</v>
      </c>
      <c r="AY344" s="193" t="s">
        <v>122</v>
      </c>
      <c r="BK344" s="195">
        <f>SUM(BK345:BK353)</f>
        <v>0</v>
      </c>
    </row>
    <row r="345" s="2" customFormat="1" ht="16.5" customHeight="1">
      <c r="A345" s="38"/>
      <c r="B345" s="39"/>
      <c r="C345" s="196" t="s">
        <v>735</v>
      </c>
      <c r="D345" s="196" t="s">
        <v>123</v>
      </c>
      <c r="E345" s="197" t="s">
        <v>1104</v>
      </c>
      <c r="F345" s="198" t="s">
        <v>1105</v>
      </c>
      <c r="G345" s="199" t="s">
        <v>410</v>
      </c>
      <c r="H345" s="200">
        <v>21.914999999999999</v>
      </c>
      <c r="I345" s="201"/>
      <c r="J345" s="202">
        <f>ROUND(I345*H345,2)</f>
        <v>0</v>
      </c>
      <c r="K345" s="198" t="s">
        <v>214</v>
      </c>
      <c r="L345" s="44"/>
      <c r="M345" s="203" t="s">
        <v>19</v>
      </c>
      <c r="N345" s="204" t="s">
        <v>40</v>
      </c>
      <c r="O345" s="84"/>
      <c r="P345" s="205">
        <f>O345*H345</f>
        <v>0</v>
      </c>
      <c r="Q345" s="205">
        <v>0</v>
      </c>
      <c r="R345" s="205">
        <f>Q345*H345</f>
        <v>0</v>
      </c>
      <c r="S345" s="205">
        <v>0</v>
      </c>
      <c r="T345" s="20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07" t="s">
        <v>121</v>
      </c>
      <c r="AT345" s="207" t="s">
        <v>123</v>
      </c>
      <c r="AU345" s="207" t="s">
        <v>79</v>
      </c>
      <c r="AY345" s="17" t="s">
        <v>122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7" t="s">
        <v>77</v>
      </c>
      <c r="BK345" s="208">
        <f>ROUND(I345*H345,2)</f>
        <v>0</v>
      </c>
      <c r="BL345" s="17" t="s">
        <v>121</v>
      </c>
      <c r="BM345" s="207" t="s">
        <v>1106</v>
      </c>
    </row>
    <row r="346" s="2" customFormat="1">
      <c r="A346" s="38"/>
      <c r="B346" s="39"/>
      <c r="C346" s="40"/>
      <c r="D346" s="209" t="s">
        <v>128</v>
      </c>
      <c r="E346" s="40"/>
      <c r="F346" s="210" t="s">
        <v>1107</v>
      </c>
      <c r="G346" s="40"/>
      <c r="H346" s="40"/>
      <c r="I346" s="211"/>
      <c r="J346" s="40"/>
      <c r="K346" s="40"/>
      <c r="L346" s="44"/>
      <c r="M346" s="212"/>
      <c r="N346" s="213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128</v>
      </c>
      <c r="AU346" s="17" t="s">
        <v>79</v>
      </c>
    </row>
    <row r="347" s="2" customFormat="1" ht="16.5" customHeight="1">
      <c r="A347" s="38"/>
      <c r="B347" s="39"/>
      <c r="C347" s="196" t="s">
        <v>742</v>
      </c>
      <c r="D347" s="196" t="s">
        <v>123</v>
      </c>
      <c r="E347" s="197" t="s">
        <v>1108</v>
      </c>
      <c r="F347" s="198" t="s">
        <v>1109</v>
      </c>
      <c r="G347" s="199" t="s">
        <v>410</v>
      </c>
      <c r="H347" s="200">
        <v>219.15000000000001</v>
      </c>
      <c r="I347" s="201"/>
      <c r="J347" s="202">
        <f>ROUND(I347*H347,2)</f>
        <v>0</v>
      </c>
      <c r="K347" s="198" t="s">
        <v>214</v>
      </c>
      <c r="L347" s="44"/>
      <c r="M347" s="203" t="s">
        <v>19</v>
      </c>
      <c r="N347" s="204" t="s">
        <v>40</v>
      </c>
      <c r="O347" s="84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7" t="s">
        <v>121</v>
      </c>
      <c r="AT347" s="207" t="s">
        <v>123</v>
      </c>
      <c r="AU347" s="207" t="s">
        <v>79</v>
      </c>
      <c r="AY347" s="17" t="s">
        <v>122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7" t="s">
        <v>77</v>
      </c>
      <c r="BK347" s="208">
        <f>ROUND(I347*H347,2)</f>
        <v>0</v>
      </c>
      <c r="BL347" s="17" t="s">
        <v>121</v>
      </c>
      <c r="BM347" s="207" t="s">
        <v>1110</v>
      </c>
    </row>
    <row r="348" s="2" customFormat="1">
      <c r="A348" s="38"/>
      <c r="B348" s="39"/>
      <c r="C348" s="40"/>
      <c r="D348" s="209" t="s">
        <v>128</v>
      </c>
      <c r="E348" s="40"/>
      <c r="F348" s="210" t="s">
        <v>1111</v>
      </c>
      <c r="G348" s="40"/>
      <c r="H348" s="40"/>
      <c r="I348" s="211"/>
      <c r="J348" s="40"/>
      <c r="K348" s="40"/>
      <c r="L348" s="44"/>
      <c r="M348" s="212"/>
      <c r="N348" s="213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128</v>
      </c>
      <c r="AU348" s="17" t="s">
        <v>79</v>
      </c>
    </row>
    <row r="349" s="13" customFormat="1">
      <c r="A349" s="13"/>
      <c r="B349" s="226"/>
      <c r="C349" s="227"/>
      <c r="D349" s="209" t="s">
        <v>241</v>
      </c>
      <c r="E349" s="227"/>
      <c r="F349" s="229" t="s">
        <v>1112</v>
      </c>
      <c r="G349" s="227"/>
      <c r="H349" s="230">
        <v>219.15000000000001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241</v>
      </c>
      <c r="AU349" s="236" t="s">
        <v>79</v>
      </c>
      <c r="AV349" s="13" t="s">
        <v>79</v>
      </c>
      <c r="AW349" s="13" t="s">
        <v>4</v>
      </c>
      <c r="AX349" s="13" t="s">
        <v>77</v>
      </c>
      <c r="AY349" s="236" t="s">
        <v>122</v>
      </c>
    </row>
    <row r="350" s="2" customFormat="1" ht="16.5" customHeight="1">
      <c r="A350" s="38"/>
      <c r="B350" s="39"/>
      <c r="C350" s="196" t="s">
        <v>748</v>
      </c>
      <c r="D350" s="196" t="s">
        <v>123</v>
      </c>
      <c r="E350" s="197" t="s">
        <v>1113</v>
      </c>
      <c r="F350" s="198" t="s">
        <v>1114</v>
      </c>
      <c r="G350" s="199" t="s">
        <v>410</v>
      </c>
      <c r="H350" s="200">
        <v>21.914999999999999</v>
      </c>
      <c r="I350" s="201"/>
      <c r="J350" s="202">
        <f>ROUND(I350*H350,2)</f>
        <v>0</v>
      </c>
      <c r="K350" s="198" t="s">
        <v>214</v>
      </c>
      <c r="L350" s="44"/>
      <c r="M350" s="203" t="s">
        <v>19</v>
      </c>
      <c r="N350" s="204" t="s">
        <v>40</v>
      </c>
      <c r="O350" s="84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7" t="s">
        <v>121</v>
      </c>
      <c r="AT350" s="207" t="s">
        <v>123</v>
      </c>
      <c r="AU350" s="207" t="s">
        <v>79</v>
      </c>
      <c r="AY350" s="17" t="s">
        <v>122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7" t="s">
        <v>77</v>
      </c>
      <c r="BK350" s="208">
        <f>ROUND(I350*H350,2)</f>
        <v>0</v>
      </c>
      <c r="BL350" s="17" t="s">
        <v>121</v>
      </c>
      <c r="BM350" s="207" t="s">
        <v>1115</v>
      </c>
    </row>
    <row r="351" s="2" customFormat="1">
      <c r="A351" s="38"/>
      <c r="B351" s="39"/>
      <c r="C351" s="40"/>
      <c r="D351" s="209" t="s">
        <v>128</v>
      </c>
      <c r="E351" s="40"/>
      <c r="F351" s="210" t="s">
        <v>1116</v>
      </c>
      <c r="G351" s="40"/>
      <c r="H351" s="40"/>
      <c r="I351" s="211"/>
      <c r="J351" s="40"/>
      <c r="K351" s="40"/>
      <c r="L351" s="44"/>
      <c r="M351" s="212"/>
      <c r="N351" s="213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128</v>
      </c>
      <c r="AU351" s="17" t="s">
        <v>79</v>
      </c>
    </row>
    <row r="352" s="2" customFormat="1" ht="21.75" customHeight="1">
      <c r="A352" s="38"/>
      <c r="B352" s="39"/>
      <c r="C352" s="196" t="s">
        <v>753</v>
      </c>
      <c r="D352" s="196" t="s">
        <v>123</v>
      </c>
      <c r="E352" s="197" t="s">
        <v>1117</v>
      </c>
      <c r="F352" s="198" t="s">
        <v>1118</v>
      </c>
      <c r="G352" s="199" t="s">
        <v>410</v>
      </c>
      <c r="H352" s="200">
        <v>21.75</v>
      </c>
      <c r="I352" s="201"/>
      <c r="J352" s="202">
        <f>ROUND(I352*H352,2)</f>
        <v>0</v>
      </c>
      <c r="K352" s="198" t="s">
        <v>214</v>
      </c>
      <c r="L352" s="44"/>
      <c r="M352" s="203" t="s">
        <v>19</v>
      </c>
      <c r="N352" s="204" t="s">
        <v>40</v>
      </c>
      <c r="O352" s="84"/>
      <c r="P352" s="205">
        <f>O352*H352</f>
        <v>0</v>
      </c>
      <c r="Q352" s="205">
        <v>0</v>
      </c>
      <c r="R352" s="205">
        <f>Q352*H352</f>
        <v>0</v>
      </c>
      <c r="S352" s="205">
        <v>0</v>
      </c>
      <c r="T352" s="20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07" t="s">
        <v>121</v>
      </c>
      <c r="AT352" s="207" t="s">
        <v>123</v>
      </c>
      <c r="AU352" s="207" t="s">
        <v>79</v>
      </c>
      <c r="AY352" s="17" t="s">
        <v>122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7" t="s">
        <v>77</v>
      </c>
      <c r="BK352" s="208">
        <f>ROUND(I352*H352,2)</f>
        <v>0</v>
      </c>
      <c r="BL352" s="17" t="s">
        <v>121</v>
      </c>
      <c r="BM352" s="207" t="s">
        <v>1119</v>
      </c>
    </row>
    <row r="353" s="2" customFormat="1">
      <c r="A353" s="38"/>
      <c r="B353" s="39"/>
      <c r="C353" s="40"/>
      <c r="D353" s="209" t="s">
        <v>128</v>
      </c>
      <c r="E353" s="40"/>
      <c r="F353" s="210" t="s">
        <v>1120</v>
      </c>
      <c r="G353" s="40"/>
      <c r="H353" s="40"/>
      <c r="I353" s="211"/>
      <c r="J353" s="40"/>
      <c r="K353" s="40"/>
      <c r="L353" s="44"/>
      <c r="M353" s="212"/>
      <c r="N353" s="213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128</v>
      </c>
      <c r="AU353" s="17" t="s">
        <v>79</v>
      </c>
    </row>
    <row r="354" s="11" customFormat="1" ht="22.8" customHeight="1">
      <c r="A354" s="11"/>
      <c r="B354" s="182"/>
      <c r="C354" s="183"/>
      <c r="D354" s="184" t="s">
        <v>68</v>
      </c>
      <c r="E354" s="224" t="s">
        <v>405</v>
      </c>
      <c r="F354" s="224" t="s">
        <v>406</v>
      </c>
      <c r="G354" s="183"/>
      <c r="H354" s="183"/>
      <c r="I354" s="186"/>
      <c r="J354" s="225">
        <f>BK354</f>
        <v>0</v>
      </c>
      <c r="K354" s="183"/>
      <c r="L354" s="188"/>
      <c r="M354" s="189"/>
      <c r="N354" s="190"/>
      <c r="O354" s="190"/>
      <c r="P354" s="191">
        <f>SUM(P355:P356)</f>
        <v>0</v>
      </c>
      <c r="Q354" s="190"/>
      <c r="R354" s="191">
        <f>SUM(R355:R356)</f>
        <v>0</v>
      </c>
      <c r="S354" s="190"/>
      <c r="T354" s="192">
        <f>SUM(T355:T356)</f>
        <v>0</v>
      </c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R354" s="193" t="s">
        <v>77</v>
      </c>
      <c r="AT354" s="194" t="s">
        <v>68</v>
      </c>
      <c r="AU354" s="194" t="s">
        <v>77</v>
      </c>
      <c r="AY354" s="193" t="s">
        <v>122</v>
      </c>
      <c r="BK354" s="195">
        <f>SUM(BK355:BK356)</f>
        <v>0</v>
      </c>
    </row>
    <row r="355" s="2" customFormat="1" ht="21.75" customHeight="1">
      <c r="A355" s="38"/>
      <c r="B355" s="39"/>
      <c r="C355" s="196" t="s">
        <v>758</v>
      </c>
      <c r="D355" s="196" t="s">
        <v>123</v>
      </c>
      <c r="E355" s="197" t="s">
        <v>1121</v>
      </c>
      <c r="F355" s="198" t="s">
        <v>1122</v>
      </c>
      <c r="G355" s="199" t="s">
        <v>410</v>
      </c>
      <c r="H355" s="200">
        <v>301.37700000000001</v>
      </c>
      <c r="I355" s="201"/>
      <c r="J355" s="202">
        <f>ROUND(I355*H355,2)</f>
        <v>0</v>
      </c>
      <c r="K355" s="198" t="s">
        <v>214</v>
      </c>
      <c r="L355" s="44"/>
      <c r="M355" s="203" t="s">
        <v>19</v>
      </c>
      <c r="N355" s="204" t="s">
        <v>40</v>
      </c>
      <c r="O355" s="84"/>
      <c r="P355" s="205">
        <f>O355*H355</f>
        <v>0</v>
      </c>
      <c r="Q355" s="205">
        <v>0</v>
      </c>
      <c r="R355" s="205">
        <f>Q355*H355</f>
        <v>0</v>
      </c>
      <c r="S355" s="205">
        <v>0</v>
      </c>
      <c r="T355" s="20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7" t="s">
        <v>121</v>
      </c>
      <c r="AT355" s="207" t="s">
        <v>123</v>
      </c>
      <c r="AU355" s="207" t="s">
        <v>79</v>
      </c>
      <c r="AY355" s="17" t="s">
        <v>122</v>
      </c>
      <c r="BE355" s="208">
        <f>IF(N355="základní",J355,0)</f>
        <v>0</v>
      </c>
      <c r="BF355" s="208">
        <f>IF(N355="snížená",J355,0)</f>
        <v>0</v>
      </c>
      <c r="BG355" s="208">
        <f>IF(N355="zákl. přenesená",J355,0)</f>
        <v>0</v>
      </c>
      <c r="BH355" s="208">
        <f>IF(N355="sníž. přenesená",J355,0)</f>
        <v>0</v>
      </c>
      <c r="BI355" s="208">
        <f>IF(N355="nulová",J355,0)</f>
        <v>0</v>
      </c>
      <c r="BJ355" s="17" t="s">
        <v>77</v>
      </c>
      <c r="BK355" s="208">
        <f>ROUND(I355*H355,2)</f>
        <v>0</v>
      </c>
      <c r="BL355" s="17" t="s">
        <v>121</v>
      </c>
      <c r="BM355" s="207" t="s">
        <v>1123</v>
      </c>
    </row>
    <row r="356" s="2" customFormat="1">
      <c r="A356" s="38"/>
      <c r="B356" s="39"/>
      <c r="C356" s="40"/>
      <c r="D356" s="209" t="s">
        <v>128</v>
      </c>
      <c r="E356" s="40"/>
      <c r="F356" s="210" t="s">
        <v>1124</v>
      </c>
      <c r="G356" s="40"/>
      <c r="H356" s="40"/>
      <c r="I356" s="211"/>
      <c r="J356" s="40"/>
      <c r="K356" s="40"/>
      <c r="L356" s="44"/>
      <c r="M356" s="212"/>
      <c r="N356" s="213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128</v>
      </c>
      <c r="AU356" s="17" t="s">
        <v>79</v>
      </c>
    </row>
    <row r="357" s="11" customFormat="1" ht="25.92" customHeight="1">
      <c r="A357" s="11"/>
      <c r="B357" s="182"/>
      <c r="C357" s="183"/>
      <c r="D357" s="184" t="s">
        <v>68</v>
      </c>
      <c r="E357" s="185" t="s">
        <v>719</v>
      </c>
      <c r="F357" s="185" t="s">
        <v>720</v>
      </c>
      <c r="G357" s="183"/>
      <c r="H357" s="183"/>
      <c r="I357" s="186"/>
      <c r="J357" s="187">
        <f>BK357</f>
        <v>0</v>
      </c>
      <c r="K357" s="183"/>
      <c r="L357" s="188"/>
      <c r="M357" s="189"/>
      <c r="N357" s="190"/>
      <c r="O357" s="190"/>
      <c r="P357" s="191">
        <f>P358</f>
        <v>0</v>
      </c>
      <c r="Q357" s="190"/>
      <c r="R357" s="191">
        <f>R358</f>
        <v>0.050384999999999999</v>
      </c>
      <c r="S357" s="190"/>
      <c r="T357" s="192">
        <f>T358</f>
        <v>0</v>
      </c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193" t="s">
        <v>79</v>
      </c>
      <c r="AT357" s="194" t="s">
        <v>68</v>
      </c>
      <c r="AU357" s="194" t="s">
        <v>69</v>
      </c>
      <c r="AY357" s="193" t="s">
        <v>122</v>
      </c>
      <c r="BK357" s="195">
        <f>BK358</f>
        <v>0</v>
      </c>
    </row>
    <row r="358" s="11" customFormat="1" ht="22.8" customHeight="1">
      <c r="A358" s="11"/>
      <c r="B358" s="182"/>
      <c r="C358" s="183"/>
      <c r="D358" s="184" t="s">
        <v>68</v>
      </c>
      <c r="E358" s="224" t="s">
        <v>721</v>
      </c>
      <c r="F358" s="224" t="s">
        <v>722</v>
      </c>
      <c r="G358" s="183"/>
      <c r="H358" s="183"/>
      <c r="I358" s="186"/>
      <c r="J358" s="225">
        <f>BK358</f>
        <v>0</v>
      </c>
      <c r="K358" s="183"/>
      <c r="L358" s="188"/>
      <c r="M358" s="189"/>
      <c r="N358" s="190"/>
      <c r="O358" s="190"/>
      <c r="P358" s="191">
        <f>SUM(P359:P374)</f>
        <v>0</v>
      </c>
      <c r="Q358" s="190"/>
      <c r="R358" s="191">
        <f>SUM(R359:R374)</f>
        <v>0.050384999999999999</v>
      </c>
      <c r="S358" s="190"/>
      <c r="T358" s="192">
        <f>SUM(T359:T374)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193" t="s">
        <v>79</v>
      </c>
      <c r="AT358" s="194" t="s">
        <v>68</v>
      </c>
      <c r="AU358" s="194" t="s">
        <v>77</v>
      </c>
      <c r="AY358" s="193" t="s">
        <v>122</v>
      </c>
      <c r="BK358" s="195">
        <f>SUM(BK359:BK374)</f>
        <v>0</v>
      </c>
    </row>
    <row r="359" s="2" customFormat="1" ht="16.5" customHeight="1">
      <c r="A359" s="38"/>
      <c r="B359" s="39"/>
      <c r="C359" s="248" t="s">
        <v>763</v>
      </c>
      <c r="D359" s="248" t="s">
        <v>316</v>
      </c>
      <c r="E359" s="249" t="s">
        <v>1125</v>
      </c>
      <c r="F359" s="250" t="s">
        <v>1126</v>
      </c>
      <c r="G359" s="251" t="s">
        <v>410</v>
      </c>
      <c r="H359" s="252">
        <v>0.035000000000000003</v>
      </c>
      <c r="I359" s="253"/>
      <c r="J359" s="254">
        <f>ROUND(I359*H359,2)</f>
        <v>0</v>
      </c>
      <c r="K359" s="250" t="s">
        <v>214</v>
      </c>
      <c r="L359" s="255"/>
      <c r="M359" s="256" t="s">
        <v>19</v>
      </c>
      <c r="N359" s="257" t="s">
        <v>40</v>
      </c>
      <c r="O359" s="84"/>
      <c r="P359" s="205">
        <f>O359*H359</f>
        <v>0</v>
      </c>
      <c r="Q359" s="205">
        <v>1</v>
      </c>
      <c r="R359" s="205">
        <f>Q359*H359</f>
        <v>0.035000000000000003</v>
      </c>
      <c r="S359" s="205">
        <v>0</v>
      </c>
      <c r="T359" s="20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7" t="s">
        <v>377</v>
      </c>
      <c r="AT359" s="207" t="s">
        <v>316</v>
      </c>
      <c r="AU359" s="207" t="s">
        <v>79</v>
      </c>
      <c r="AY359" s="17" t="s">
        <v>122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7" t="s">
        <v>77</v>
      </c>
      <c r="BK359" s="208">
        <f>ROUND(I359*H359,2)</f>
        <v>0</v>
      </c>
      <c r="BL359" s="17" t="s">
        <v>290</v>
      </c>
      <c r="BM359" s="207" t="s">
        <v>1127</v>
      </c>
    </row>
    <row r="360" s="2" customFormat="1">
      <c r="A360" s="38"/>
      <c r="B360" s="39"/>
      <c r="C360" s="40"/>
      <c r="D360" s="209" t="s">
        <v>128</v>
      </c>
      <c r="E360" s="40"/>
      <c r="F360" s="210" t="s">
        <v>1126</v>
      </c>
      <c r="G360" s="40"/>
      <c r="H360" s="40"/>
      <c r="I360" s="211"/>
      <c r="J360" s="40"/>
      <c r="K360" s="40"/>
      <c r="L360" s="44"/>
      <c r="M360" s="212"/>
      <c r="N360" s="213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128</v>
      </c>
      <c r="AU360" s="17" t="s">
        <v>79</v>
      </c>
    </row>
    <row r="361" s="13" customFormat="1">
      <c r="A361" s="13"/>
      <c r="B361" s="226"/>
      <c r="C361" s="227"/>
      <c r="D361" s="209" t="s">
        <v>241</v>
      </c>
      <c r="E361" s="228" t="s">
        <v>19</v>
      </c>
      <c r="F361" s="229" t="s">
        <v>1128</v>
      </c>
      <c r="G361" s="227"/>
      <c r="H361" s="230">
        <v>0.035000000000000003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241</v>
      </c>
      <c r="AU361" s="236" t="s">
        <v>79</v>
      </c>
      <c r="AV361" s="13" t="s">
        <v>79</v>
      </c>
      <c r="AW361" s="13" t="s">
        <v>31</v>
      </c>
      <c r="AX361" s="13" t="s">
        <v>69</v>
      </c>
      <c r="AY361" s="236" t="s">
        <v>122</v>
      </c>
    </row>
    <row r="362" s="14" customFormat="1">
      <c r="A362" s="14"/>
      <c r="B362" s="237"/>
      <c r="C362" s="238"/>
      <c r="D362" s="209" t="s">
        <v>241</v>
      </c>
      <c r="E362" s="239" t="s">
        <v>19</v>
      </c>
      <c r="F362" s="240" t="s">
        <v>243</v>
      </c>
      <c r="G362" s="238"/>
      <c r="H362" s="241">
        <v>0.035000000000000003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241</v>
      </c>
      <c r="AU362" s="247" t="s">
        <v>79</v>
      </c>
      <c r="AV362" s="14" t="s">
        <v>121</v>
      </c>
      <c r="AW362" s="14" t="s">
        <v>31</v>
      </c>
      <c r="AX362" s="14" t="s">
        <v>77</v>
      </c>
      <c r="AY362" s="247" t="s">
        <v>122</v>
      </c>
    </row>
    <row r="363" s="2" customFormat="1" ht="16.5" customHeight="1">
      <c r="A363" s="38"/>
      <c r="B363" s="39"/>
      <c r="C363" s="248" t="s">
        <v>775</v>
      </c>
      <c r="D363" s="248" t="s">
        <v>316</v>
      </c>
      <c r="E363" s="249" t="s">
        <v>1129</v>
      </c>
      <c r="F363" s="250" t="s">
        <v>1130</v>
      </c>
      <c r="G363" s="251" t="s">
        <v>410</v>
      </c>
      <c r="H363" s="252">
        <v>0.012999999999999999</v>
      </c>
      <c r="I363" s="253"/>
      <c r="J363" s="254">
        <f>ROUND(I363*H363,2)</f>
        <v>0</v>
      </c>
      <c r="K363" s="250" t="s">
        <v>214</v>
      </c>
      <c r="L363" s="255"/>
      <c r="M363" s="256" t="s">
        <v>19</v>
      </c>
      <c r="N363" s="257" t="s">
        <v>40</v>
      </c>
      <c r="O363" s="84"/>
      <c r="P363" s="205">
        <f>O363*H363</f>
        <v>0</v>
      </c>
      <c r="Q363" s="205">
        <v>1</v>
      </c>
      <c r="R363" s="205">
        <f>Q363*H363</f>
        <v>0.012999999999999999</v>
      </c>
      <c r="S363" s="205">
        <v>0</v>
      </c>
      <c r="T363" s="20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07" t="s">
        <v>377</v>
      </c>
      <c r="AT363" s="207" t="s">
        <v>316</v>
      </c>
      <c r="AU363" s="207" t="s">
        <v>79</v>
      </c>
      <c r="AY363" s="17" t="s">
        <v>122</v>
      </c>
      <c r="BE363" s="208">
        <f>IF(N363="základní",J363,0)</f>
        <v>0</v>
      </c>
      <c r="BF363" s="208">
        <f>IF(N363="snížená",J363,0)</f>
        <v>0</v>
      </c>
      <c r="BG363" s="208">
        <f>IF(N363="zákl. přenesená",J363,0)</f>
        <v>0</v>
      </c>
      <c r="BH363" s="208">
        <f>IF(N363="sníž. přenesená",J363,0)</f>
        <v>0</v>
      </c>
      <c r="BI363" s="208">
        <f>IF(N363="nulová",J363,0)</f>
        <v>0</v>
      </c>
      <c r="BJ363" s="17" t="s">
        <v>77</v>
      </c>
      <c r="BK363" s="208">
        <f>ROUND(I363*H363,2)</f>
        <v>0</v>
      </c>
      <c r="BL363" s="17" t="s">
        <v>290</v>
      </c>
      <c r="BM363" s="207" t="s">
        <v>1131</v>
      </c>
    </row>
    <row r="364" s="2" customFormat="1">
      <c r="A364" s="38"/>
      <c r="B364" s="39"/>
      <c r="C364" s="40"/>
      <c r="D364" s="209" t="s">
        <v>128</v>
      </c>
      <c r="E364" s="40"/>
      <c r="F364" s="210" t="s">
        <v>1130</v>
      </c>
      <c r="G364" s="40"/>
      <c r="H364" s="40"/>
      <c r="I364" s="211"/>
      <c r="J364" s="40"/>
      <c r="K364" s="40"/>
      <c r="L364" s="44"/>
      <c r="M364" s="212"/>
      <c r="N364" s="213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128</v>
      </c>
      <c r="AU364" s="17" t="s">
        <v>79</v>
      </c>
    </row>
    <row r="365" s="13" customFormat="1">
      <c r="A365" s="13"/>
      <c r="B365" s="226"/>
      <c r="C365" s="227"/>
      <c r="D365" s="209" t="s">
        <v>241</v>
      </c>
      <c r="E365" s="228" t="s">
        <v>19</v>
      </c>
      <c r="F365" s="229" t="s">
        <v>1132</v>
      </c>
      <c r="G365" s="227"/>
      <c r="H365" s="230">
        <v>0.012999999999999999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241</v>
      </c>
      <c r="AU365" s="236" t="s">
        <v>79</v>
      </c>
      <c r="AV365" s="13" t="s">
        <v>79</v>
      </c>
      <c r="AW365" s="13" t="s">
        <v>31</v>
      </c>
      <c r="AX365" s="13" t="s">
        <v>69</v>
      </c>
      <c r="AY365" s="236" t="s">
        <v>122</v>
      </c>
    </row>
    <row r="366" s="14" customFormat="1">
      <c r="A366" s="14"/>
      <c r="B366" s="237"/>
      <c r="C366" s="238"/>
      <c r="D366" s="209" t="s">
        <v>241</v>
      </c>
      <c r="E366" s="239" t="s">
        <v>19</v>
      </c>
      <c r="F366" s="240" t="s">
        <v>243</v>
      </c>
      <c r="G366" s="238"/>
      <c r="H366" s="241">
        <v>0.012999999999999999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241</v>
      </c>
      <c r="AU366" s="247" t="s">
        <v>79</v>
      </c>
      <c r="AV366" s="14" t="s">
        <v>121</v>
      </c>
      <c r="AW366" s="14" t="s">
        <v>31</v>
      </c>
      <c r="AX366" s="14" t="s">
        <v>77</v>
      </c>
      <c r="AY366" s="247" t="s">
        <v>122</v>
      </c>
    </row>
    <row r="367" s="2" customFormat="1" ht="16.5" customHeight="1">
      <c r="A367" s="38"/>
      <c r="B367" s="39"/>
      <c r="C367" s="196" t="s">
        <v>780</v>
      </c>
      <c r="D367" s="196" t="s">
        <v>123</v>
      </c>
      <c r="E367" s="197" t="s">
        <v>801</v>
      </c>
      <c r="F367" s="198" t="s">
        <v>802</v>
      </c>
      <c r="G367" s="199" t="s">
        <v>319</v>
      </c>
      <c r="H367" s="200">
        <v>47.700000000000003</v>
      </c>
      <c r="I367" s="201"/>
      <c r="J367" s="202">
        <f>ROUND(I367*H367,2)</f>
        <v>0</v>
      </c>
      <c r="K367" s="198" t="s">
        <v>214</v>
      </c>
      <c r="L367" s="44"/>
      <c r="M367" s="203" t="s">
        <v>19</v>
      </c>
      <c r="N367" s="204" t="s">
        <v>40</v>
      </c>
      <c r="O367" s="84"/>
      <c r="P367" s="205">
        <f>O367*H367</f>
        <v>0</v>
      </c>
      <c r="Q367" s="205">
        <v>5.0000000000000002E-05</v>
      </c>
      <c r="R367" s="205">
        <f>Q367*H367</f>
        <v>0.0023850000000000004</v>
      </c>
      <c r="S367" s="205">
        <v>0</v>
      </c>
      <c r="T367" s="20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07" t="s">
        <v>290</v>
      </c>
      <c r="AT367" s="207" t="s">
        <v>123</v>
      </c>
      <c r="AU367" s="207" t="s">
        <v>79</v>
      </c>
      <c r="AY367" s="17" t="s">
        <v>122</v>
      </c>
      <c r="BE367" s="208">
        <f>IF(N367="základní",J367,0)</f>
        <v>0</v>
      </c>
      <c r="BF367" s="208">
        <f>IF(N367="snížená",J367,0)</f>
        <v>0</v>
      </c>
      <c r="BG367" s="208">
        <f>IF(N367="zákl. přenesená",J367,0)</f>
        <v>0</v>
      </c>
      <c r="BH367" s="208">
        <f>IF(N367="sníž. přenesená",J367,0)</f>
        <v>0</v>
      </c>
      <c r="BI367" s="208">
        <f>IF(N367="nulová",J367,0)</f>
        <v>0</v>
      </c>
      <c r="BJ367" s="17" t="s">
        <v>77</v>
      </c>
      <c r="BK367" s="208">
        <f>ROUND(I367*H367,2)</f>
        <v>0</v>
      </c>
      <c r="BL367" s="17" t="s">
        <v>290</v>
      </c>
      <c r="BM367" s="207" t="s">
        <v>1133</v>
      </c>
    </row>
    <row r="368" s="2" customFormat="1">
      <c r="A368" s="38"/>
      <c r="B368" s="39"/>
      <c r="C368" s="40"/>
      <c r="D368" s="209" t="s">
        <v>128</v>
      </c>
      <c r="E368" s="40"/>
      <c r="F368" s="210" t="s">
        <v>804</v>
      </c>
      <c r="G368" s="40"/>
      <c r="H368" s="40"/>
      <c r="I368" s="211"/>
      <c r="J368" s="40"/>
      <c r="K368" s="40"/>
      <c r="L368" s="44"/>
      <c r="M368" s="212"/>
      <c r="N368" s="213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128</v>
      </c>
      <c r="AU368" s="17" t="s">
        <v>79</v>
      </c>
    </row>
    <row r="369" s="13" customFormat="1">
      <c r="A369" s="13"/>
      <c r="B369" s="226"/>
      <c r="C369" s="227"/>
      <c r="D369" s="209" t="s">
        <v>241</v>
      </c>
      <c r="E369" s="228" t="s">
        <v>19</v>
      </c>
      <c r="F369" s="229" t="s">
        <v>1134</v>
      </c>
      <c r="G369" s="227"/>
      <c r="H369" s="230">
        <v>47.700000000000003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241</v>
      </c>
      <c r="AU369" s="236" t="s">
        <v>79</v>
      </c>
      <c r="AV369" s="13" t="s">
        <v>79</v>
      </c>
      <c r="AW369" s="13" t="s">
        <v>31</v>
      </c>
      <c r="AX369" s="13" t="s">
        <v>69</v>
      </c>
      <c r="AY369" s="236" t="s">
        <v>122</v>
      </c>
    </row>
    <row r="370" s="14" customFormat="1">
      <c r="A370" s="14"/>
      <c r="B370" s="237"/>
      <c r="C370" s="238"/>
      <c r="D370" s="209" t="s">
        <v>241</v>
      </c>
      <c r="E370" s="239" t="s">
        <v>19</v>
      </c>
      <c r="F370" s="240" t="s">
        <v>243</v>
      </c>
      <c r="G370" s="238"/>
      <c r="H370" s="241">
        <v>47.700000000000003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241</v>
      </c>
      <c r="AU370" s="247" t="s">
        <v>79</v>
      </c>
      <c r="AV370" s="14" t="s">
        <v>121</v>
      </c>
      <c r="AW370" s="14" t="s">
        <v>31</v>
      </c>
      <c r="AX370" s="14" t="s">
        <v>77</v>
      </c>
      <c r="AY370" s="247" t="s">
        <v>122</v>
      </c>
    </row>
    <row r="371" s="2" customFormat="1" ht="16.5" customHeight="1">
      <c r="A371" s="38"/>
      <c r="B371" s="39"/>
      <c r="C371" s="196" t="s">
        <v>785</v>
      </c>
      <c r="D371" s="196" t="s">
        <v>123</v>
      </c>
      <c r="E371" s="197" t="s">
        <v>823</v>
      </c>
      <c r="F371" s="198" t="s">
        <v>824</v>
      </c>
      <c r="G371" s="199" t="s">
        <v>410</v>
      </c>
      <c r="H371" s="200">
        <v>0.050000000000000003</v>
      </c>
      <c r="I371" s="201"/>
      <c r="J371" s="202">
        <f>ROUND(I371*H371,2)</f>
        <v>0</v>
      </c>
      <c r="K371" s="198" t="s">
        <v>214</v>
      </c>
      <c r="L371" s="44"/>
      <c r="M371" s="203" t="s">
        <v>19</v>
      </c>
      <c r="N371" s="204" t="s">
        <v>40</v>
      </c>
      <c r="O371" s="84"/>
      <c r="P371" s="205">
        <f>O371*H371</f>
        <v>0</v>
      </c>
      <c r="Q371" s="205">
        <v>0</v>
      </c>
      <c r="R371" s="205">
        <f>Q371*H371</f>
        <v>0</v>
      </c>
      <c r="S371" s="205">
        <v>0</v>
      </c>
      <c r="T371" s="20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07" t="s">
        <v>290</v>
      </c>
      <c r="AT371" s="207" t="s">
        <v>123</v>
      </c>
      <c r="AU371" s="207" t="s">
        <v>79</v>
      </c>
      <c r="AY371" s="17" t="s">
        <v>122</v>
      </c>
      <c r="BE371" s="208">
        <f>IF(N371="základní",J371,0)</f>
        <v>0</v>
      </c>
      <c r="BF371" s="208">
        <f>IF(N371="snížená",J371,0)</f>
        <v>0</v>
      </c>
      <c r="BG371" s="208">
        <f>IF(N371="zákl. přenesená",J371,0)</f>
        <v>0</v>
      </c>
      <c r="BH371" s="208">
        <f>IF(N371="sníž. přenesená",J371,0)</f>
        <v>0</v>
      </c>
      <c r="BI371" s="208">
        <f>IF(N371="nulová",J371,0)</f>
        <v>0</v>
      </c>
      <c r="BJ371" s="17" t="s">
        <v>77</v>
      </c>
      <c r="BK371" s="208">
        <f>ROUND(I371*H371,2)</f>
        <v>0</v>
      </c>
      <c r="BL371" s="17" t="s">
        <v>290</v>
      </c>
      <c r="BM371" s="207" t="s">
        <v>1135</v>
      </c>
    </row>
    <row r="372" s="2" customFormat="1">
      <c r="A372" s="38"/>
      <c r="B372" s="39"/>
      <c r="C372" s="40"/>
      <c r="D372" s="209" t="s">
        <v>128</v>
      </c>
      <c r="E372" s="40"/>
      <c r="F372" s="210" t="s">
        <v>826</v>
      </c>
      <c r="G372" s="40"/>
      <c r="H372" s="40"/>
      <c r="I372" s="211"/>
      <c r="J372" s="40"/>
      <c r="K372" s="40"/>
      <c r="L372" s="44"/>
      <c r="M372" s="212"/>
      <c r="N372" s="213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128</v>
      </c>
      <c r="AU372" s="17" t="s">
        <v>79</v>
      </c>
    </row>
    <row r="373" s="2" customFormat="1" ht="16.5" customHeight="1">
      <c r="A373" s="38"/>
      <c r="B373" s="39"/>
      <c r="C373" s="196" t="s">
        <v>790</v>
      </c>
      <c r="D373" s="196" t="s">
        <v>123</v>
      </c>
      <c r="E373" s="197" t="s">
        <v>828</v>
      </c>
      <c r="F373" s="198" t="s">
        <v>829</v>
      </c>
      <c r="G373" s="199" t="s">
        <v>319</v>
      </c>
      <c r="H373" s="200">
        <v>47.700000000000003</v>
      </c>
      <c r="I373" s="201"/>
      <c r="J373" s="202">
        <f>ROUND(I373*H373,2)</f>
        <v>0</v>
      </c>
      <c r="K373" s="198" t="s">
        <v>19</v>
      </c>
      <c r="L373" s="44"/>
      <c r="M373" s="203" t="s">
        <v>19</v>
      </c>
      <c r="N373" s="204" t="s">
        <v>40</v>
      </c>
      <c r="O373" s="84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07" t="s">
        <v>290</v>
      </c>
      <c r="AT373" s="207" t="s">
        <v>123</v>
      </c>
      <c r="AU373" s="207" t="s">
        <v>79</v>
      </c>
      <c r="AY373" s="17" t="s">
        <v>122</v>
      </c>
      <c r="BE373" s="208">
        <f>IF(N373="základní",J373,0)</f>
        <v>0</v>
      </c>
      <c r="BF373" s="208">
        <f>IF(N373="snížená",J373,0)</f>
        <v>0</v>
      </c>
      <c r="BG373" s="208">
        <f>IF(N373="zákl. přenesená",J373,0)</f>
        <v>0</v>
      </c>
      <c r="BH373" s="208">
        <f>IF(N373="sníž. přenesená",J373,0)</f>
        <v>0</v>
      </c>
      <c r="BI373" s="208">
        <f>IF(N373="nulová",J373,0)</f>
        <v>0</v>
      </c>
      <c r="BJ373" s="17" t="s">
        <v>77</v>
      </c>
      <c r="BK373" s="208">
        <f>ROUND(I373*H373,2)</f>
        <v>0</v>
      </c>
      <c r="BL373" s="17" t="s">
        <v>290</v>
      </c>
      <c r="BM373" s="207" t="s">
        <v>1136</v>
      </c>
    </row>
    <row r="374" s="2" customFormat="1">
      <c r="A374" s="38"/>
      <c r="B374" s="39"/>
      <c r="C374" s="40"/>
      <c r="D374" s="209" t="s">
        <v>128</v>
      </c>
      <c r="E374" s="40"/>
      <c r="F374" s="210" t="s">
        <v>829</v>
      </c>
      <c r="G374" s="40"/>
      <c r="H374" s="40"/>
      <c r="I374" s="211"/>
      <c r="J374" s="40"/>
      <c r="K374" s="40"/>
      <c r="L374" s="44"/>
      <c r="M374" s="214"/>
      <c r="N374" s="215"/>
      <c r="O374" s="216"/>
      <c r="P374" s="216"/>
      <c r="Q374" s="216"/>
      <c r="R374" s="216"/>
      <c r="S374" s="216"/>
      <c r="T374" s="217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128</v>
      </c>
      <c r="AU374" s="17" t="s">
        <v>79</v>
      </c>
    </row>
    <row r="375" s="2" customFormat="1" ht="6.96" customHeight="1">
      <c r="A375" s="38"/>
      <c r="B375" s="59"/>
      <c r="C375" s="60"/>
      <c r="D375" s="60"/>
      <c r="E375" s="60"/>
      <c r="F375" s="60"/>
      <c r="G375" s="60"/>
      <c r="H375" s="60"/>
      <c r="I375" s="60"/>
      <c r="J375" s="60"/>
      <c r="K375" s="60"/>
      <c r="L375" s="44"/>
      <c r="M375" s="38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</row>
  </sheetData>
  <sheetProtection sheet="1" autoFilter="0" formatColumns="0" formatRows="0" objects="1" scenarios="1" spinCount="100000" saltValue="Leaa5yppqsR/tMtsd1G99HAOM3SC/XdTEKjGzcyaKYqvOUYn05L3A/+bHT4Kz/UKKRTL7n9fxNxc1WIMVx2NjQ==" hashValue="6HiofQK0Cyy4RdIWAvWd8v/tRW+aE049561fsS4MTfbzJDuAVB0qeAYMDN8R1oxLLKX8BOoVLnoKfxScqL8Qng==" algorithmName="SHA-512" password="CC35"/>
  <autoFilter ref="C90:K374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1137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ROUND((SUM(BE83:BE137)),  2)</f>
        <v>0</v>
      </c>
      <c r="G33" s="38"/>
      <c r="H33" s="38"/>
      <c r="I33" s="148">
        <v>0.20999999999999999</v>
      </c>
      <c r="J33" s="147">
        <f>ROUND(((SUM(BE83:BE137))*I33),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ROUND((SUM(BF83:BF137)),  2)</f>
        <v>0</v>
      </c>
      <c r="G34" s="38"/>
      <c r="H34" s="38"/>
      <c r="I34" s="148">
        <v>0.14999999999999999</v>
      </c>
      <c r="J34" s="147">
        <f>ROUND(((SUM(BF83:BF137))*I34),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ROUND((SUM(BG83:BG137)),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ROUND((SUM(BH83:BH137)),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ROUND((SUM(BI83:BI137)),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03 - Ozelenění poldrů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J85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18"/>
      <c r="C62" s="219"/>
      <c r="D62" s="220" t="s">
        <v>1138</v>
      </c>
      <c r="E62" s="221"/>
      <c r="F62" s="221"/>
      <c r="G62" s="221"/>
      <c r="H62" s="221"/>
      <c r="I62" s="221"/>
      <c r="J62" s="222">
        <f>J113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207</v>
      </c>
      <c r="E63" s="221"/>
      <c r="F63" s="221"/>
      <c r="G63" s="221"/>
      <c r="H63" s="221"/>
      <c r="I63" s="221"/>
      <c r="J63" s="222">
        <f>J135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Ochranná nádrž N06 k.ú. Hovorany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99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03 - Ozelenění poldrů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24. 1. 2019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107</v>
      </c>
      <c r="D82" s="174" t="s">
        <v>54</v>
      </c>
      <c r="E82" s="174" t="s">
        <v>50</v>
      </c>
      <c r="F82" s="174" t="s">
        <v>51</v>
      </c>
      <c r="G82" s="174" t="s">
        <v>108</v>
      </c>
      <c r="H82" s="174" t="s">
        <v>109</v>
      </c>
      <c r="I82" s="174" t="s">
        <v>110</v>
      </c>
      <c r="J82" s="174" t="s">
        <v>103</v>
      </c>
      <c r="K82" s="175" t="s">
        <v>111</v>
      </c>
      <c r="L82" s="176"/>
      <c r="M82" s="92" t="s">
        <v>19</v>
      </c>
      <c r="N82" s="93" t="s">
        <v>39</v>
      </c>
      <c r="O82" s="93" t="s">
        <v>112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4" t="s">
        <v>117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118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</f>
        <v>0</v>
      </c>
      <c r="Q83" s="96"/>
      <c r="R83" s="179">
        <f>R84</f>
        <v>0.72911999999999999</v>
      </c>
      <c r="S83" s="96"/>
      <c r="T83" s="18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104</v>
      </c>
      <c r="BK83" s="181">
        <f>BK84</f>
        <v>0</v>
      </c>
    </row>
    <row r="84" s="11" customFormat="1" ht="25.92" customHeight="1">
      <c r="A84" s="11"/>
      <c r="B84" s="182"/>
      <c r="C84" s="183"/>
      <c r="D84" s="184" t="s">
        <v>68</v>
      </c>
      <c r="E84" s="185" t="s">
        <v>208</v>
      </c>
      <c r="F84" s="185" t="s">
        <v>209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P85+P135</f>
        <v>0</v>
      </c>
      <c r="Q84" s="190"/>
      <c r="R84" s="191">
        <f>R85+R135</f>
        <v>0.72911999999999999</v>
      </c>
      <c r="S84" s="190"/>
      <c r="T84" s="192">
        <f>T85+T135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77</v>
      </c>
      <c r="AT84" s="194" t="s">
        <v>68</v>
      </c>
      <c r="AU84" s="194" t="s">
        <v>69</v>
      </c>
      <c r="AY84" s="193" t="s">
        <v>122</v>
      </c>
      <c r="BK84" s="195">
        <f>BK85+BK135</f>
        <v>0</v>
      </c>
    </row>
    <row r="85" s="11" customFormat="1" ht="22.8" customHeight="1">
      <c r="A85" s="11"/>
      <c r="B85" s="182"/>
      <c r="C85" s="183"/>
      <c r="D85" s="184" t="s">
        <v>68</v>
      </c>
      <c r="E85" s="224" t="s">
        <v>77</v>
      </c>
      <c r="F85" s="224" t="s">
        <v>210</v>
      </c>
      <c r="G85" s="183"/>
      <c r="H85" s="183"/>
      <c r="I85" s="186"/>
      <c r="J85" s="225">
        <f>BK85</f>
        <v>0</v>
      </c>
      <c r="K85" s="183"/>
      <c r="L85" s="188"/>
      <c r="M85" s="189"/>
      <c r="N85" s="190"/>
      <c r="O85" s="190"/>
      <c r="P85" s="191">
        <f>P86+SUM(P87:P113)</f>
        <v>0</v>
      </c>
      <c r="Q85" s="190"/>
      <c r="R85" s="191">
        <f>R86+SUM(R87:R113)</f>
        <v>0.72911999999999999</v>
      </c>
      <c r="S85" s="190"/>
      <c r="T85" s="192">
        <f>T86+SUM(T87:T113)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77</v>
      </c>
      <c r="AT85" s="194" t="s">
        <v>68</v>
      </c>
      <c r="AU85" s="194" t="s">
        <v>77</v>
      </c>
      <c r="AY85" s="193" t="s">
        <v>122</v>
      </c>
      <c r="BK85" s="195">
        <f>BK86+SUM(BK87:BK113)</f>
        <v>0</v>
      </c>
    </row>
    <row r="86" s="2" customFormat="1" ht="16.5" customHeight="1">
      <c r="A86" s="38"/>
      <c r="B86" s="39"/>
      <c r="C86" s="196" t="s">
        <v>77</v>
      </c>
      <c r="D86" s="196" t="s">
        <v>123</v>
      </c>
      <c r="E86" s="197" t="s">
        <v>1139</v>
      </c>
      <c r="F86" s="198" t="s">
        <v>1140</v>
      </c>
      <c r="G86" s="199" t="s">
        <v>233</v>
      </c>
      <c r="H86" s="200">
        <v>400</v>
      </c>
      <c r="I86" s="201"/>
      <c r="J86" s="202">
        <f>ROUND(I86*H86,2)</f>
        <v>0</v>
      </c>
      <c r="K86" s="198" t="s">
        <v>214</v>
      </c>
      <c r="L86" s="44"/>
      <c r="M86" s="203" t="s">
        <v>19</v>
      </c>
      <c r="N86" s="204" t="s">
        <v>40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121</v>
      </c>
      <c r="AT86" s="207" t="s">
        <v>123</v>
      </c>
      <c r="AU86" s="207" t="s">
        <v>79</v>
      </c>
      <c r="AY86" s="17" t="s">
        <v>122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77</v>
      </c>
      <c r="BK86" s="208">
        <f>ROUND(I86*H86,2)</f>
        <v>0</v>
      </c>
      <c r="BL86" s="17" t="s">
        <v>121</v>
      </c>
      <c r="BM86" s="207" t="s">
        <v>1141</v>
      </c>
    </row>
    <row r="87" s="2" customFormat="1">
      <c r="A87" s="38"/>
      <c r="B87" s="39"/>
      <c r="C87" s="40"/>
      <c r="D87" s="209" t="s">
        <v>128</v>
      </c>
      <c r="E87" s="40"/>
      <c r="F87" s="210" t="s">
        <v>1142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79</v>
      </c>
    </row>
    <row r="88" s="13" customFormat="1">
      <c r="A88" s="13"/>
      <c r="B88" s="226"/>
      <c r="C88" s="227"/>
      <c r="D88" s="209" t="s">
        <v>241</v>
      </c>
      <c r="E88" s="228" t="s">
        <v>19</v>
      </c>
      <c r="F88" s="229" t="s">
        <v>1143</v>
      </c>
      <c r="G88" s="227"/>
      <c r="H88" s="230">
        <v>400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241</v>
      </c>
      <c r="AU88" s="236" t="s">
        <v>79</v>
      </c>
      <c r="AV88" s="13" t="s">
        <v>79</v>
      </c>
      <c r="AW88" s="13" t="s">
        <v>31</v>
      </c>
      <c r="AX88" s="13" t="s">
        <v>77</v>
      </c>
      <c r="AY88" s="236" t="s">
        <v>122</v>
      </c>
    </row>
    <row r="89" s="2" customFormat="1" ht="21.75" customHeight="1">
      <c r="A89" s="38"/>
      <c r="B89" s="39"/>
      <c r="C89" s="196" t="s">
        <v>79</v>
      </c>
      <c r="D89" s="196" t="s">
        <v>123</v>
      </c>
      <c r="E89" s="197" t="s">
        <v>1144</v>
      </c>
      <c r="F89" s="198" t="s">
        <v>1145</v>
      </c>
      <c r="G89" s="199" t="s">
        <v>233</v>
      </c>
      <c r="H89" s="200">
        <v>350</v>
      </c>
      <c r="I89" s="201"/>
      <c r="J89" s="202">
        <f>ROUND(I89*H89,2)</f>
        <v>0</v>
      </c>
      <c r="K89" s="198" t="s">
        <v>214</v>
      </c>
      <c r="L89" s="44"/>
      <c r="M89" s="203" t="s">
        <v>19</v>
      </c>
      <c r="N89" s="204" t="s">
        <v>40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121</v>
      </c>
      <c r="AT89" s="207" t="s">
        <v>123</v>
      </c>
      <c r="AU89" s="207" t="s">
        <v>79</v>
      </c>
      <c r="AY89" s="17" t="s">
        <v>122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77</v>
      </c>
      <c r="BK89" s="208">
        <f>ROUND(I89*H89,2)</f>
        <v>0</v>
      </c>
      <c r="BL89" s="17" t="s">
        <v>121</v>
      </c>
      <c r="BM89" s="207" t="s">
        <v>1146</v>
      </c>
    </row>
    <row r="90" s="2" customFormat="1">
      <c r="A90" s="38"/>
      <c r="B90" s="39"/>
      <c r="C90" s="40"/>
      <c r="D90" s="209" t="s">
        <v>128</v>
      </c>
      <c r="E90" s="40"/>
      <c r="F90" s="210" t="s">
        <v>1147</v>
      </c>
      <c r="G90" s="40"/>
      <c r="H90" s="40"/>
      <c r="I90" s="211"/>
      <c r="J90" s="40"/>
      <c r="K90" s="40"/>
      <c r="L90" s="44"/>
      <c r="M90" s="212"/>
      <c r="N90" s="21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128</v>
      </c>
      <c r="AU90" s="17" t="s">
        <v>79</v>
      </c>
    </row>
    <row r="91" s="2" customFormat="1" ht="16.5" customHeight="1">
      <c r="A91" s="38"/>
      <c r="B91" s="39"/>
      <c r="C91" s="248" t="s">
        <v>133</v>
      </c>
      <c r="D91" s="248" t="s">
        <v>316</v>
      </c>
      <c r="E91" s="249" t="s">
        <v>921</v>
      </c>
      <c r="F91" s="250" t="s">
        <v>331</v>
      </c>
      <c r="G91" s="251" t="s">
        <v>319</v>
      </c>
      <c r="H91" s="252">
        <v>10.5</v>
      </c>
      <c r="I91" s="253"/>
      <c r="J91" s="254">
        <f>ROUND(I91*H91,2)</f>
        <v>0</v>
      </c>
      <c r="K91" s="250" t="s">
        <v>214</v>
      </c>
      <c r="L91" s="255"/>
      <c r="M91" s="256" t="s">
        <v>19</v>
      </c>
      <c r="N91" s="257" t="s">
        <v>40</v>
      </c>
      <c r="O91" s="84"/>
      <c r="P91" s="205">
        <f>O91*H91</f>
        <v>0</v>
      </c>
      <c r="Q91" s="205">
        <v>0.001</v>
      </c>
      <c r="R91" s="205">
        <f>Q91*H91</f>
        <v>0.010500000000000001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152</v>
      </c>
      <c r="AT91" s="207" t="s">
        <v>316</v>
      </c>
      <c r="AU91" s="207" t="s">
        <v>79</v>
      </c>
      <c r="AY91" s="17" t="s">
        <v>122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77</v>
      </c>
      <c r="BK91" s="208">
        <f>ROUND(I91*H91,2)</f>
        <v>0</v>
      </c>
      <c r="BL91" s="17" t="s">
        <v>121</v>
      </c>
      <c r="BM91" s="207" t="s">
        <v>1148</v>
      </c>
    </row>
    <row r="92" s="2" customFormat="1">
      <c r="A92" s="38"/>
      <c r="B92" s="39"/>
      <c r="C92" s="40"/>
      <c r="D92" s="209" t="s">
        <v>128</v>
      </c>
      <c r="E92" s="40"/>
      <c r="F92" s="210" t="s">
        <v>331</v>
      </c>
      <c r="G92" s="40"/>
      <c r="H92" s="40"/>
      <c r="I92" s="211"/>
      <c r="J92" s="40"/>
      <c r="K92" s="40"/>
      <c r="L92" s="44"/>
      <c r="M92" s="212"/>
      <c r="N92" s="21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128</v>
      </c>
      <c r="AU92" s="17" t="s">
        <v>79</v>
      </c>
    </row>
    <row r="93" s="13" customFormat="1">
      <c r="A93" s="13"/>
      <c r="B93" s="226"/>
      <c r="C93" s="227"/>
      <c r="D93" s="209" t="s">
        <v>241</v>
      </c>
      <c r="E93" s="228" t="s">
        <v>19</v>
      </c>
      <c r="F93" s="229" t="s">
        <v>1149</v>
      </c>
      <c r="G93" s="227"/>
      <c r="H93" s="230">
        <v>10.5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241</v>
      </c>
      <c r="AU93" s="236" t="s">
        <v>79</v>
      </c>
      <c r="AV93" s="13" t="s">
        <v>79</v>
      </c>
      <c r="AW93" s="13" t="s">
        <v>31</v>
      </c>
      <c r="AX93" s="13" t="s">
        <v>77</v>
      </c>
      <c r="AY93" s="236" t="s">
        <v>122</v>
      </c>
    </row>
    <row r="94" s="2" customFormat="1" ht="16.5" customHeight="1">
      <c r="A94" s="38"/>
      <c r="B94" s="39"/>
      <c r="C94" s="196" t="s">
        <v>121</v>
      </c>
      <c r="D94" s="196" t="s">
        <v>123</v>
      </c>
      <c r="E94" s="197" t="s">
        <v>323</v>
      </c>
      <c r="F94" s="198" t="s">
        <v>324</v>
      </c>
      <c r="G94" s="199" t="s">
        <v>233</v>
      </c>
      <c r="H94" s="200">
        <v>350</v>
      </c>
      <c r="I94" s="201"/>
      <c r="J94" s="202">
        <f>ROUND(I94*H94,2)</f>
        <v>0</v>
      </c>
      <c r="K94" s="198" t="s">
        <v>214</v>
      </c>
      <c r="L94" s="44"/>
      <c r="M94" s="203" t="s">
        <v>19</v>
      </c>
      <c r="N94" s="204" t="s">
        <v>40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121</v>
      </c>
      <c r="AT94" s="207" t="s">
        <v>123</v>
      </c>
      <c r="AU94" s="207" t="s">
        <v>79</v>
      </c>
      <c r="AY94" s="17" t="s">
        <v>122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77</v>
      </c>
      <c r="BK94" s="208">
        <f>ROUND(I94*H94,2)</f>
        <v>0</v>
      </c>
      <c r="BL94" s="17" t="s">
        <v>121</v>
      </c>
      <c r="BM94" s="207" t="s">
        <v>1150</v>
      </c>
    </row>
    <row r="95" s="2" customFormat="1">
      <c r="A95" s="38"/>
      <c r="B95" s="39"/>
      <c r="C95" s="40"/>
      <c r="D95" s="209" t="s">
        <v>128</v>
      </c>
      <c r="E95" s="40"/>
      <c r="F95" s="210" t="s">
        <v>326</v>
      </c>
      <c r="G95" s="40"/>
      <c r="H95" s="40"/>
      <c r="I95" s="211"/>
      <c r="J95" s="40"/>
      <c r="K95" s="40"/>
      <c r="L95" s="44"/>
      <c r="M95" s="212"/>
      <c r="N95" s="21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79</v>
      </c>
    </row>
    <row r="96" s="2" customFormat="1" ht="16.5" customHeight="1">
      <c r="A96" s="38"/>
      <c r="B96" s="39"/>
      <c r="C96" s="196" t="s">
        <v>140</v>
      </c>
      <c r="D96" s="196" t="s">
        <v>123</v>
      </c>
      <c r="E96" s="197" t="s">
        <v>1151</v>
      </c>
      <c r="F96" s="198" t="s">
        <v>1152</v>
      </c>
      <c r="G96" s="199" t="s">
        <v>213</v>
      </c>
      <c r="H96" s="200">
        <v>24</v>
      </c>
      <c r="I96" s="201"/>
      <c r="J96" s="202">
        <f>ROUND(I96*H96,2)</f>
        <v>0</v>
      </c>
      <c r="K96" s="198" t="s">
        <v>214</v>
      </c>
      <c r="L96" s="44"/>
      <c r="M96" s="203" t="s">
        <v>19</v>
      </c>
      <c r="N96" s="204" t="s">
        <v>40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121</v>
      </c>
      <c r="AT96" s="207" t="s">
        <v>123</v>
      </c>
      <c r="AU96" s="207" t="s">
        <v>79</v>
      </c>
      <c r="AY96" s="17" t="s">
        <v>122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77</v>
      </c>
      <c r="BK96" s="208">
        <f>ROUND(I96*H96,2)</f>
        <v>0</v>
      </c>
      <c r="BL96" s="17" t="s">
        <v>121</v>
      </c>
      <c r="BM96" s="207" t="s">
        <v>1153</v>
      </c>
    </row>
    <row r="97" s="2" customFormat="1">
      <c r="A97" s="38"/>
      <c r="B97" s="39"/>
      <c r="C97" s="40"/>
      <c r="D97" s="209" t="s">
        <v>128</v>
      </c>
      <c r="E97" s="40"/>
      <c r="F97" s="210" t="s">
        <v>1154</v>
      </c>
      <c r="G97" s="40"/>
      <c r="H97" s="40"/>
      <c r="I97" s="211"/>
      <c r="J97" s="40"/>
      <c r="K97" s="40"/>
      <c r="L97" s="44"/>
      <c r="M97" s="212"/>
      <c r="N97" s="21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128</v>
      </c>
      <c r="AU97" s="17" t="s">
        <v>79</v>
      </c>
    </row>
    <row r="98" s="2" customFormat="1" ht="21.75" customHeight="1">
      <c r="A98" s="38"/>
      <c r="B98" s="39"/>
      <c r="C98" s="196" t="s">
        <v>144</v>
      </c>
      <c r="D98" s="196" t="s">
        <v>123</v>
      </c>
      <c r="E98" s="197" t="s">
        <v>1155</v>
      </c>
      <c r="F98" s="198" t="s">
        <v>1156</v>
      </c>
      <c r="G98" s="199" t="s">
        <v>233</v>
      </c>
      <c r="H98" s="200">
        <v>350</v>
      </c>
      <c r="I98" s="201"/>
      <c r="J98" s="202">
        <f>ROUND(I98*H98,2)</f>
        <v>0</v>
      </c>
      <c r="K98" s="198" t="s">
        <v>214</v>
      </c>
      <c r="L98" s="44"/>
      <c r="M98" s="203" t="s">
        <v>19</v>
      </c>
      <c r="N98" s="204" t="s">
        <v>40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121</v>
      </c>
      <c r="AT98" s="207" t="s">
        <v>123</v>
      </c>
      <c r="AU98" s="207" t="s">
        <v>79</v>
      </c>
      <c r="AY98" s="17" t="s">
        <v>122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77</v>
      </c>
      <c r="BK98" s="208">
        <f>ROUND(I98*H98,2)</f>
        <v>0</v>
      </c>
      <c r="BL98" s="17" t="s">
        <v>121</v>
      </c>
      <c r="BM98" s="207" t="s">
        <v>1157</v>
      </c>
    </row>
    <row r="99" s="2" customFormat="1">
      <c r="A99" s="38"/>
      <c r="B99" s="39"/>
      <c r="C99" s="40"/>
      <c r="D99" s="209" t="s">
        <v>128</v>
      </c>
      <c r="E99" s="40"/>
      <c r="F99" s="210" t="s">
        <v>1158</v>
      </c>
      <c r="G99" s="40"/>
      <c r="H99" s="40"/>
      <c r="I99" s="211"/>
      <c r="J99" s="40"/>
      <c r="K99" s="40"/>
      <c r="L99" s="44"/>
      <c r="M99" s="212"/>
      <c r="N99" s="21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79</v>
      </c>
    </row>
    <row r="100" s="2" customFormat="1" ht="16.5" customHeight="1">
      <c r="A100" s="38"/>
      <c r="B100" s="39"/>
      <c r="C100" s="248" t="s">
        <v>148</v>
      </c>
      <c r="D100" s="248" t="s">
        <v>316</v>
      </c>
      <c r="E100" s="249" t="s">
        <v>1159</v>
      </c>
      <c r="F100" s="250" t="s">
        <v>1160</v>
      </c>
      <c r="G100" s="251" t="s">
        <v>319</v>
      </c>
      <c r="H100" s="252">
        <v>0.5</v>
      </c>
      <c r="I100" s="253"/>
      <c r="J100" s="254">
        <f>ROUND(I100*H100,2)</f>
        <v>0</v>
      </c>
      <c r="K100" s="250" t="s">
        <v>214</v>
      </c>
      <c r="L100" s="255"/>
      <c r="M100" s="256" t="s">
        <v>19</v>
      </c>
      <c r="N100" s="257" t="s">
        <v>40</v>
      </c>
      <c r="O100" s="84"/>
      <c r="P100" s="205">
        <f>O100*H100</f>
        <v>0</v>
      </c>
      <c r="Q100" s="205">
        <v>0.001</v>
      </c>
      <c r="R100" s="205">
        <f>Q100*H100</f>
        <v>0.00050000000000000001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152</v>
      </c>
      <c r="AT100" s="207" t="s">
        <v>316</v>
      </c>
      <c r="AU100" s="207" t="s">
        <v>79</v>
      </c>
      <c r="AY100" s="17" t="s">
        <v>122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77</v>
      </c>
      <c r="BK100" s="208">
        <f>ROUND(I100*H100,2)</f>
        <v>0</v>
      </c>
      <c r="BL100" s="17" t="s">
        <v>121</v>
      </c>
      <c r="BM100" s="207" t="s">
        <v>1161</v>
      </c>
    </row>
    <row r="101" s="2" customFormat="1">
      <c r="A101" s="38"/>
      <c r="B101" s="39"/>
      <c r="C101" s="40"/>
      <c r="D101" s="209" t="s">
        <v>128</v>
      </c>
      <c r="E101" s="40"/>
      <c r="F101" s="210" t="s">
        <v>1160</v>
      </c>
      <c r="G101" s="40"/>
      <c r="H101" s="40"/>
      <c r="I101" s="211"/>
      <c r="J101" s="40"/>
      <c r="K101" s="40"/>
      <c r="L101" s="44"/>
      <c r="M101" s="212"/>
      <c r="N101" s="21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79</v>
      </c>
    </row>
    <row r="102" s="2" customFormat="1" ht="16.5" customHeight="1">
      <c r="A102" s="38"/>
      <c r="B102" s="39"/>
      <c r="C102" s="248" t="s">
        <v>152</v>
      </c>
      <c r="D102" s="248" t="s">
        <v>316</v>
      </c>
      <c r="E102" s="249" t="s">
        <v>1162</v>
      </c>
      <c r="F102" s="250" t="s">
        <v>1163</v>
      </c>
      <c r="G102" s="251" t="s">
        <v>1164</v>
      </c>
      <c r="H102" s="252">
        <v>1</v>
      </c>
      <c r="I102" s="253"/>
      <c r="J102" s="254">
        <f>ROUND(I102*H102,2)</f>
        <v>0</v>
      </c>
      <c r="K102" s="250" t="s">
        <v>798</v>
      </c>
      <c r="L102" s="255"/>
      <c r="M102" s="256" t="s">
        <v>19</v>
      </c>
      <c r="N102" s="257" t="s">
        <v>40</v>
      </c>
      <c r="O102" s="84"/>
      <c r="P102" s="205">
        <f>O102*H102</f>
        <v>0</v>
      </c>
      <c r="Q102" s="205">
        <v>0.001</v>
      </c>
      <c r="R102" s="205">
        <f>Q102*H102</f>
        <v>0.001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152</v>
      </c>
      <c r="AT102" s="207" t="s">
        <v>316</v>
      </c>
      <c r="AU102" s="207" t="s">
        <v>79</v>
      </c>
      <c r="AY102" s="17" t="s">
        <v>122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77</v>
      </c>
      <c r="BK102" s="208">
        <f>ROUND(I102*H102,2)</f>
        <v>0</v>
      </c>
      <c r="BL102" s="17" t="s">
        <v>121</v>
      </c>
      <c r="BM102" s="207" t="s">
        <v>1165</v>
      </c>
    </row>
    <row r="103" s="2" customFormat="1">
      <c r="A103" s="38"/>
      <c r="B103" s="39"/>
      <c r="C103" s="40"/>
      <c r="D103" s="209" t="s">
        <v>128</v>
      </c>
      <c r="E103" s="40"/>
      <c r="F103" s="210" t="s">
        <v>1163</v>
      </c>
      <c r="G103" s="40"/>
      <c r="H103" s="40"/>
      <c r="I103" s="211"/>
      <c r="J103" s="40"/>
      <c r="K103" s="40"/>
      <c r="L103" s="44"/>
      <c r="M103" s="212"/>
      <c r="N103" s="21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79</v>
      </c>
    </row>
    <row r="104" s="2" customFormat="1" ht="16.5" customHeight="1">
      <c r="A104" s="38"/>
      <c r="B104" s="39"/>
      <c r="C104" s="196" t="s">
        <v>156</v>
      </c>
      <c r="D104" s="196" t="s">
        <v>123</v>
      </c>
      <c r="E104" s="197" t="s">
        <v>1166</v>
      </c>
      <c r="F104" s="198" t="s">
        <v>1167</v>
      </c>
      <c r="G104" s="199" t="s">
        <v>233</v>
      </c>
      <c r="H104" s="200">
        <v>24</v>
      </c>
      <c r="I104" s="201"/>
      <c r="J104" s="202">
        <f>ROUND(I104*H104,2)</f>
        <v>0</v>
      </c>
      <c r="K104" s="198" t="s">
        <v>214</v>
      </c>
      <c r="L104" s="44"/>
      <c r="M104" s="203" t="s">
        <v>19</v>
      </c>
      <c r="N104" s="204" t="s">
        <v>40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121</v>
      </c>
      <c r="AT104" s="207" t="s">
        <v>123</v>
      </c>
      <c r="AU104" s="207" t="s">
        <v>79</v>
      </c>
      <c r="AY104" s="17" t="s">
        <v>122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77</v>
      </c>
      <c r="BK104" s="208">
        <f>ROUND(I104*H104,2)</f>
        <v>0</v>
      </c>
      <c r="BL104" s="17" t="s">
        <v>121</v>
      </c>
      <c r="BM104" s="207" t="s">
        <v>1168</v>
      </c>
    </row>
    <row r="105" s="2" customFormat="1">
      <c r="A105" s="38"/>
      <c r="B105" s="39"/>
      <c r="C105" s="40"/>
      <c r="D105" s="209" t="s">
        <v>128</v>
      </c>
      <c r="E105" s="40"/>
      <c r="F105" s="210" t="s">
        <v>1169</v>
      </c>
      <c r="G105" s="40"/>
      <c r="H105" s="40"/>
      <c r="I105" s="211"/>
      <c r="J105" s="40"/>
      <c r="K105" s="40"/>
      <c r="L105" s="44"/>
      <c r="M105" s="212"/>
      <c r="N105" s="21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128</v>
      </c>
      <c r="AU105" s="17" t="s">
        <v>79</v>
      </c>
    </row>
    <row r="106" s="13" customFormat="1">
      <c r="A106" s="13"/>
      <c r="B106" s="226"/>
      <c r="C106" s="227"/>
      <c r="D106" s="209" t="s">
        <v>241</v>
      </c>
      <c r="E106" s="228" t="s">
        <v>19</v>
      </c>
      <c r="F106" s="229" t="s">
        <v>1170</v>
      </c>
      <c r="G106" s="227"/>
      <c r="H106" s="230">
        <v>24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241</v>
      </c>
      <c r="AU106" s="236" t="s">
        <v>79</v>
      </c>
      <c r="AV106" s="13" t="s">
        <v>79</v>
      </c>
      <c r="AW106" s="13" t="s">
        <v>31</v>
      </c>
      <c r="AX106" s="13" t="s">
        <v>69</v>
      </c>
      <c r="AY106" s="236" t="s">
        <v>122</v>
      </c>
    </row>
    <row r="107" s="14" customFormat="1">
      <c r="A107" s="14"/>
      <c r="B107" s="237"/>
      <c r="C107" s="238"/>
      <c r="D107" s="209" t="s">
        <v>241</v>
      </c>
      <c r="E107" s="239" t="s">
        <v>19</v>
      </c>
      <c r="F107" s="240" t="s">
        <v>243</v>
      </c>
      <c r="G107" s="238"/>
      <c r="H107" s="241">
        <v>24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241</v>
      </c>
      <c r="AU107" s="247" t="s">
        <v>79</v>
      </c>
      <c r="AV107" s="14" t="s">
        <v>121</v>
      </c>
      <c r="AW107" s="14" t="s">
        <v>31</v>
      </c>
      <c r="AX107" s="14" t="s">
        <v>77</v>
      </c>
      <c r="AY107" s="247" t="s">
        <v>122</v>
      </c>
    </row>
    <row r="108" s="2" customFormat="1" ht="16.5" customHeight="1">
      <c r="A108" s="38"/>
      <c r="B108" s="39"/>
      <c r="C108" s="248" t="s">
        <v>160</v>
      </c>
      <c r="D108" s="248" t="s">
        <v>316</v>
      </c>
      <c r="E108" s="249" t="s">
        <v>1171</v>
      </c>
      <c r="F108" s="250" t="s">
        <v>1172</v>
      </c>
      <c r="G108" s="251" t="s">
        <v>238</v>
      </c>
      <c r="H108" s="252">
        <v>2.3999999999999999</v>
      </c>
      <c r="I108" s="253"/>
      <c r="J108" s="254">
        <f>ROUND(I108*H108,2)</f>
        <v>0</v>
      </c>
      <c r="K108" s="250" t="s">
        <v>214</v>
      </c>
      <c r="L108" s="255"/>
      <c r="M108" s="256" t="s">
        <v>19</v>
      </c>
      <c r="N108" s="257" t="s">
        <v>40</v>
      </c>
      <c r="O108" s="84"/>
      <c r="P108" s="205">
        <f>O108*H108</f>
        <v>0</v>
      </c>
      <c r="Q108" s="205">
        <v>0.20000000000000001</v>
      </c>
      <c r="R108" s="205">
        <f>Q108*H108</f>
        <v>0.47999999999999998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152</v>
      </c>
      <c r="AT108" s="207" t="s">
        <v>316</v>
      </c>
      <c r="AU108" s="207" t="s">
        <v>79</v>
      </c>
      <c r="AY108" s="17" t="s">
        <v>122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77</v>
      </c>
      <c r="BK108" s="208">
        <f>ROUND(I108*H108,2)</f>
        <v>0</v>
      </c>
      <c r="BL108" s="17" t="s">
        <v>121</v>
      </c>
      <c r="BM108" s="207" t="s">
        <v>1173</v>
      </c>
    </row>
    <row r="109" s="2" customFormat="1">
      <c r="A109" s="38"/>
      <c r="B109" s="39"/>
      <c r="C109" s="40"/>
      <c r="D109" s="209" t="s">
        <v>128</v>
      </c>
      <c r="E109" s="40"/>
      <c r="F109" s="210" t="s">
        <v>1172</v>
      </c>
      <c r="G109" s="40"/>
      <c r="H109" s="40"/>
      <c r="I109" s="211"/>
      <c r="J109" s="40"/>
      <c r="K109" s="40"/>
      <c r="L109" s="44"/>
      <c r="M109" s="212"/>
      <c r="N109" s="213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79</v>
      </c>
    </row>
    <row r="110" s="13" customFormat="1">
      <c r="A110" s="13"/>
      <c r="B110" s="226"/>
      <c r="C110" s="227"/>
      <c r="D110" s="209" t="s">
        <v>241</v>
      </c>
      <c r="E110" s="228" t="s">
        <v>19</v>
      </c>
      <c r="F110" s="229" t="s">
        <v>1174</v>
      </c>
      <c r="G110" s="227"/>
      <c r="H110" s="230">
        <v>2.3999999999999999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241</v>
      </c>
      <c r="AU110" s="236" t="s">
        <v>79</v>
      </c>
      <c r="AV110" s="13" t="s">
        <v>79</v>
      </c>
      <c r="AW110" s="13" t="s">
        <v>31</v>
      </c>
      <c r="AX110" s="13" t="s">
        <v>77</v>
      </c>
      <c r="AY110" s="236" t="s">
        <v>122</v>
      </c>
    </row>
    <row r="111" s="2" customFormat="1" ht="16.5" customHeight="1">
      <c r="A111" s="38"/>
      <c r="B111" s="39"/>
      <c r="C111" s="196" t="s">
        <v>165</v>
      </c>
      <c r="D111" s="196" t="s">
        <v>123</v>
      </c>
      <c r="E111" s="197" t="s">
        <v>1175</v>
      </c>
      <c r="F111" s="198" t="s">
        <v>1176</v>
      </c>
      <c r="G111" s="199" t="s">
        <v>233</v>
      </c>
      <c r="H111" s="200">
        <v>350</v>
      </c>
      <c r="I111" s="201"/>
      <c r="J111" s="202">
        <f>ROUND(I111*H111,2)</f>
        <v>0</v>
      </c>
      <c r="K111" s="198" t="s">
        <v>214</v>
      </c>
      <c r="L111" s="44"/>
      <c r="M111" s="203" t="s">
        <v>19</v>
      </c>
      <c r="N111" s="204" t="s">
        <v>40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121</v>
      </c>
      <c r="AT111" s="207" t="s">
        <v>123</v>
      </c>
      <c r="AU111" s="207" t="s">
        <v>79</v>
      </c>
      <c r="AY111" s="17" t="s">
        <v>122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77</v>
      </c>
      <c r="BK111" s="208">
        <f>ROUND(I111*H111,2)</f>
        <v>0</v>
      </c>
      <c r="BL111" s="17" t="s">
        <v>121</v>
      </c>
      <c r="BM111" s="207" t="s">
        <v>1177</v>
      </c>
    </row>
    <row r="112" s="2" customFormat="1">
      <c r="A112" s="38"/>
      <c r="B112" s="39"/>
      <c r="C112" s="40"/>
      <c r="D112" s="209" t="s">
        <v>128</v>
      </c>
      <c r="E112" s="40"/>
      <c r="F112" s="210" t="s">
        <v>1178</v>
      </c>
      <c r="G112" s="40"/>
      <c r="H112" s="40"/>
      <c r="I112" s="211"/>
      <c r="J112" s="40"/>
      <c r="K112" s="40"/>
      <c r="L112" s="44"/>
      <c r="M112" s="212"/>
      <c r="N112" s="21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128</v>
      </c>
      <c r="AU112" s="17" t="s">
        <v>79</v>
      </c>
    </row>
    <row r="113" s="11" customFormat="1" ht="20.88" customHeight="1">
      <c r="A113" s="11"/>
      <c r="B113" s="182"/>
      <c r="C113" s="183"/>
      <c r="D113" s="184" t="s">
        <v>68</v>
      </c>
      <c r="E113" s="224" t="s">
        <v>301</v>
      </c>
      <c r="F113" s="224" t="s">
        <v>1179</v>
      </c>
      <c r="G113" s="183"/>
      <c r="H113" s="183"/>
      <c r="I113" s="186"/>
      <c r="J113" s="225">
        <f>BK113</f>
        <v>0</v>
      </c>
      <c r="K113" s="183"/>
      <c r="L113" s="188"/>
      <c r="M113" s="189"/>
      <c r="N113" s="190"/>
      <c r="O113" s="190"/>
      <c r="P113" s="191">
        <f>SUM(P114:P134)</f>
        <v>0</v>
      </c>
      <c r="Q113" s="190"/>
      <c r="R113" s="191">
        <f>SUM(R114:R134)</f>
        <v>0.23711999999999997</v>
      </c>
      <c r="S113" s="190"/>
      <c r="T113" s="192">
        <f>SUM(T114:T134)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3" t="s">
        <v>77</v>
      </c>
      <c r="AT113" s="194" t="s">
        <v>68</v>
      </c>
      <c r="AU113" s="194" t="s">
        <v>79</v>
      </c>
      <c r="AY113" s="193" t="s">
        <v>122</v>
      </c>
      <c r="BK113" s="195">
        <f>SUM(BK114:BK134)</f>
        <v>0</v>
      </c>
    </row>
    <row r="114" s="2" customFormat="1" ht="16.5" customHeight="1">
      <c r="A114" s="38"/>
      <c r="B114" s="39"/>
      <c r="C114" s="248" t="s">
        <v>169</v>
      </c>
      <c r="D114" s="248" t="s">
        <v>316</v>
      </c>
      <c r="E114" s="249" t="s">
        <v>1180</v>
      </c>
      <c r="F114" s="250" t="s">
        <v>1181</v>
      </c>
      <c r="G114" s="251" t="s">
        <v>213</v>
      </c>
      <c r="H114" s="252">
        <v>12</v>
      </c>
      <c r="I114" s="253"/>
      <c r="J114" s="254">
        <f>ROUND(I114*H114,2)</f>
        <v>0</v>
      </c>
      <c r="K114" s="250" t="s">
        <v>19</v>
      </c>
      <c r="L114" s="255"/>
      <c r="M114" s="256" t="s">
        <v>19</v>
      </c>
      <c r="N114" s="257" t="s">
        <v>40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152</v>
      </c>
      <c r="AT114" s="207" t="s">
        <v>316</v>
      </c>
      <c r="AU114" s="207" t="s">
        <v>133</v>
      </c>
      <c r="AY114" s="17" t="s">
        <v>122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77</v>
      </c>
      <c r="BK114" s="208">
        <f>ROUND(I114*H114,2)</f>
        <v>0</v>
      </c>
      <c r="BL114" s="17" t="s">
        <v>121</v>
      </c>
      <c r="BM114" s="207" t="s">
        <v>1182</v>
      </c>
    </row>
    <row r="115" s="2" customFormat="1">
      <c r="A115" s="38"/>
      <c r="B115" s="39"/>
      <c r="C115" s="40"/>
      <c r="D115" s="209" t="s">
        <v>128</v>
      </c>
      <c r="E115" s="40"/>
      <c r="F115" s="210" t="s">
        <v>1181</v>
      </c>
      <c r="G115" s="40"/>
      <c r="H115" s="40"/>
      <c r="I115" s="211"/>
      <c r="J115" s="40"/>
      <c r="K115" s="40"/>
      <c r="L115" s="44"/>
      <c r="M115" s="212"/>
      <c r="N115" s="213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133</v>
      </c>
    </row>
    <row r="116" s="2" customFormat="1" ht="16.5" customHeight="1">
      <c r="A116" s="38"/>
      <c r="B116" s="39"/>
      <c r="C116" s="248" t="s">
        <v>174</v>
      </c>
      <c r="D116" s="248" t="s">
        <v>316</v>
      </c>
      <c r="E116" s="249" t="s">
        <v>1183</v>
      </c>
      <c r="F116" s="250" t="s">
        <v>1184</v>
      </c>
      <c r="G116" s="251" t="s">
        <v>213</v>
      </c>
      <c r="H116" s="252">
        <v>12</v>
      </c>
      <c r="I116" s="253"/>
      <c r="J116" s="254">
        <f>ROUND(I116*H116,2)</f>
        <v>0</v>
      </c>
      <c r="K116" s="250" t="s">
        <v>19</v>
      </c>
      <c r="L116" s="255"/>
      <c r="M116" s="256" t="s">
        <v>19</v>
      </c>
      <c r="N116" s="257" t="s">
        <v>40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152</v>
      </c>
      <c r="AT116" s="207" t="s">
        <v>316</v>
      </c>
      <c r="AU116" s="207" t="s">
        <v>133</v>
      </c>
      <c r="AY116" s="17" t="s">
        <v>122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77</v>
      </c>
      <c r="BK116" s="208">
        <f>ROUND(I116*H116,2)</f>
        <v>0</v>
      </c>
      <c r="BL116" s="17" t="s">
        <v>121</v>
      </c>
      <c r="BM116" s="207" t="s">
        <v>1185</v>
      </c>
    </row>
    <row r="117" s="2" customFormat="1">
      <c r="A117" s="38"/>
      <c r="B117" s="39"/>
      <c r="C117" s="40"/>
      <c r="D117" s="209" t="s">
        <v>128</v>
      </c>
      <c r="E117" s="40"/>
      <c r="F117" s="210" t="s">
        <v>1184</v>
      </c>
      <c r="G117" s="40"/>
      <c r="H117" s="40"/>
      <c r="I117" s="211"/>
      <c r="J117" s="40"/>
      <c r="K117" s="40"/>
      <c r="L117" s="44"/>
      <c r="M117" s="212"/>
      <c r="N117" s="21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133</v>
      </c>
    </row>
    <row r="118" s="2" customFormat="1" ht="21.75" customHeight="1">
      <c r="A118" s="38"/>
      <c r="B118" s="39"/>
      <c r="C118" s="196" t="s">
        <v>178</v>
      </c>
      <c r="D118" s="196" t="s">
        <v>123</v>
      </c>
      <c r="E118" s="197" t="s">
        <v>1186</v>
      </c>
      <c r="F118" s="198" t="s">
        <v>1187</v>
      </c>
      <c r="G118" s="199" t="s">
        <v>213</v>
      </c>
      <c r="H118" s="200">
        <v>24</v>
      </c>
      <c r="I118" s="201"/>
      <c r="J118" s="202">
        <f>ROUND(I118*H118,2)</f>
        <v>0</v>
      </c>
      <c r="K118" s="198" t="s">
        <v>214</v>
      </c>
      <c r="L118" s="44"/>
      <c r="M118" s="203" t="s">
        <v>19</v>
      </c>
      <c r="N118" s="204" t="s">
        <v>40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121</v>
      </c>
      <c r="AT118" s="207" t="s">
        <v>123</v>
      </c>
      <c r="AU118" s="207" t="s">
        <v>133</v>
      </c>
      <c r="AY118" s="17" t="s">
        <v>122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77</v>
      </c>
      <c r="BK118" s="208">
        <f>ROUND(I118*H118,2)</f>
        <v>0</v>
      </c>
      <c r="BL118" s="17" t="s">
        <v>121</v>
      </c>
      <c r="BM118" s="207" t="s">
        <v>1188</v>
      </c>
    </row>
    <row r="119" s="2" customFormat="1">
      <c r="A119" s="38"/>
      <c r="B119" s="39"/>
      <c r="C119" s="40"/>
      <c r="D119" s="209" t="s">
        <v>128</v>
      </c>
      <c r="E119" s="40"/>
      <c r="F119" s="210" t="s">
        <v>1189</v>
      </c>
      <c r="G119" s="40"/>
      <c r="H119" s="40"/>
      <c r="I119" s="211"/>
      <c r="J119" s="40"/>
      <c r="K119" s="40"/>
      <c r="L119" s="44"/>
      <c r="M119" s="212"/>
      <c r="N119" s="21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128</v>
      </c>
      <c r="AU119" s="17" t="s">
        <v>133</v>
      </c>
    </row>
    <row r="120" s="2" customFormat="1" ht="16.5" customHeight="1">
      <c r="A120" s="38"/>
      <c r="B120" s="39"/>
      <c r="C120" s="196" t="s">
        <v>8</v>
      </c>
      <c r="D120" s="196" t="s">
        <v>123</v>
      </c>
      <c r="E120" s="197" t="s">
        <v>1190</v>
      </c>
      <c r="F120" s="198" t="s">
        <v>1191</v>
      </c>
      <c r="G120" s="199" t="s">
        <v>213</v>
      </c>
      <c r="H120" s="200">
        <v>24</v>
      </c>
      <c r="I120" s="201"/>
      <c r="J120" s="202">
        <f>ROUND(I120*H120,2)</f>
        <v>0</v>
      </c>
      <c r="K120" s="198" t="s">
        <v>214</v>
      </c>
      <c r="L120" s="44"/>
      <c r="M120" s="203" t="s">
        <v>19</v>
      </c>
      <c r="N120" s="204" t="s">
        <v>40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121</v>
      </c>
      <c r="AT120" s="207" t="s">
        <v>123</v>
      </c>
      <c r="AU120" s="207" t="s">
        <v>133</v>
      </c>
      <c r="AY120" s="17" t="s">
        <v>122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77</v>
      </c>
      <c r="BK120" s="208">
        <f>ROUND(I120*H120,2)</f>
        <v>0</v>
      </c>
      <c r="BL120" s="17" t="s">
        <v>121</v>
      </c>
      <c r="BM120" s="207" t="s">
        <v>1192</v>
      </c>
    </row>
    <row r="121" s="2" customFormat="1">
      <c r="A121" s="38"/>
      <c r="B121" s="39"/>
      <c r="C121" s="40"/>
      <c r="D121" s="209" t="s">
        <v>128</v>
      </c>
      <c r="E121" s="40"/>
      <c r="F121" s="210" t="s">
        <v>1193</v>
      </c>
      <c r="G121" s="40"/>
      <c r="H121" s="40"/>
      <c r="I121" s="211"/>
      <c r="J121" s="40"/>
      <c r="K121" s="40"/>
      <c r="L121" s="44"/>
      <c r="M121" s="212"/>
      <c r="N121" s="21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128</v>
      </c>
      <c r="AU121" s="17" t="s">
        <v>133</v>
      </c>
    </row>
    <row r="122" s="2" customFormat="1" ht="16.5" customHeight="1">
      <c r="A122" s="38"/>
      <c r="B122" s="39"/>
      <c r="C122" s="196" t="s">
        <v>290</v>
      </c>
      <c r="D122" s="196" t="s">
        <v>123</v>
      </c>
      <c r="E122" s="197" t="s">
        <v>1194</v>
      </c>
      <c r="F122" s="198" t="s">
        <v>1195</v>
      </c>
      <c r="G122" s="199" t="s">
        <v>213</v>
      </c>
      <c r="H122" s="200">
        <v>72</v>
      </c>
      <c r="I122" s="201"/>
      <c r="J122" s="202">
        <f>ROUND(I122*H122,2)</f>
        <v>0</v>
      </c>
      <c r="K122" s="198" t="s">
        <v>214</v>
      </c>
      <c r="L122" s="44"/>
      <c r="M122" s="203" t="s">
        <v>19</v>
      </c>
      <c r="N122" s="204" t="s">
        <v>40</v>
      </c>
      <c r="O122" s="84"/>
      <c r="P122" s="205">
        <f>O122*H122</f>
        <v>0</v>
      </c>
      <c r="Q122" s="205">
        <v>0.0025999999999999999</v>
      </c>
      <c r="R122" s="205">
        <f>Q122*H122</f>
        <v>0.18719999999999998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121</v>
      </c>
      <c r="AT122" s="207" t="s">
        <v>123</v>
      </c>
      <c r="AU122" s="207" t="s">
        <v>133</v>
      </c>
      <c r="AY122" s="17" t="s">
        <v>122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77</v>
      </c>
      <c r="BK122" s="208">
        <f>ROUND(I122*H122,2)</f>
        <v>0</v>
      </c>
      <c r="BL122" s="17" t="s">
        <v>121</v>
      </c>
      <c r="BM122" s="207" t="s">
        <v>1196</v>
      </c>
    </row>
    <row r="123" s="2" customFormat="1">
      <c r="A123" s="38"/>
      <c r="B123" s="39"/>
      <c r="C123" s="40"/>
      <c r="D123" s="209" t="s">
        <v>128</v>
      </c>
      <c r="E123" s="40"/>
      <c r="F123" s="210" t="s">
        <v>1197</v>
      </c>
      <c r="G123" s="40"/>
      <c r="H123" s="40"/>
      <c r="I123" s="211"/>
      <c r="J123" s="40"/>
      <c r="K123" s="40"/>
      <c r="L123" s="44"/>
      <c r="M123" s="212"/>
      <c r="N123" s="21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133</v>
      </c>
    </row>
    <row r="124" s="13" customFormat="1">
      <c r="A124" s="13"/>
      <c r="B124" s="226"/>
      <c r="C124" s="227"/>
      <c r="D124" s="209" t="s">
        <v>241</v>
      </c>
      <c r="E124" s="228" t="s">
        <v>19</v>
      </c>
      <c r="F124" s="229" t="s">
        <v>1198</v>
      </c>
      <c r="G124" s="227"/>
      <c r="H124" s="230">
        <v>72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241</v>
      </c>
      <c r="AU124" s="236" t="s">
        <v>133</v>
      </c>
      <c r="AV124" s="13" t="s">
        <v>79</v>
      </c>
      <c r="AW124" s="13" t="s">
        <v>31</v>
      </c>
      <c r="AX124" s="13" t="s">
        <v>69</v>
      </c>
      <c r="AY124" s="236" t="s">
        <v>122</v>
      </c>
    </row>
    <row r="125" s="14" customFormat="1">
      <c r="A125" s="14"/>
      <c r="B125" s="237"/>
      <c r="C125" s="238"/>
      <c r="D125" s="209" t="s">
        <v>241</v>
      </c>
      <c r="E125" s="239" t="s">
        <v>19</v>
      </c>
      <c r="F125" s="240" t="s">
        <v>243</v>
      </c>
      <c r="G125" s="238"/>
      <c r="H125" s="241">
        <v>72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241</v>
      </c>
      <c r="AU125" s="247" t="s">
        <v>133</v>
      </c>
      <c r="AV125" s="14" t="s">
        <v>121</v>
      </c>
      <c r="AW125" s="14" t="s">
        <v>31</v>
      </c>
      <c r="AX125" s="14" t="s">
        <v>77</v>
      </c>
      <c r="AY125" s="247" t="s">
        <v>122</v>
      </c>
    </row>
    <row r="126" s="2" customFormat="1" ht="16.5" customHeight="1">
      <c r="A126" s="38"/>
      <c r="B126" s="39"/>
      <c r="C126" s="196" t="s">
        <v>187</v>
      </c>
      <c r="D126" s="196" t="s">
        <v>123</v>
      </c>
      <c r="E126" s="197" t="s">
        <v>1199</v>
      </c>
      <c r="F126" s="198" t="s">
        <v>1200</v>
      </c>
      <c r="G126" s="199" t="s">
        <v>213</v>
      </c>
      <c r="H126" s="200">
        <v>24</v>
      </c>
      <c r="I126" s="201"/>
      <c r="J126" s="202">
        <f>ROUND(I126*H126,2)</f>
        <v>0</v>
      </c>
      <c r="K126" s="198" t="s">
        <v>214</v>
      </c>
      <c r="L126" s="44"/>
      <c r="M126" s="203" t="s">
        <v>19</v>
      </c>
      <c r="N126" s="204" t="s">
        <v>40</v>
      </c>
      <c r="O126" s="84"/>
      <c r="P126" s="205">
        <f>O126*H126</f>
        <v>0</v>
      </c>
      <c r="Q126" s="205">
        <v>0.0020799999999999998</v>
      </c>
      <c r="R126" s="205">
        <f>Q126*H126</f>
        <v>0.049919999999999992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121</v>
      </c>
      <c r="AT126" s="207" t="s">
        <v>123</v>
      </c>
      <c r="AU126" s="207" t="s">
        <v>133</v>
      </c>
      <c r="AY126" s="17" t="s">
        <v>122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77</v>
      </c>
      <c r="BK126" s="208">
        <f>ROUND(I126*H126,2)</f>
        <v>0</v>
      </c>
      <c r="BL126" s="17" t="s">
        <v>121</v>
      </c>
      <c r="BM126" s="207" t="s">
        <v>1201</v>
      </c>
    </row>
    <row r="127" s="2" customFormat="1">
      <c r="A127" s="38"/>
      <c r="B127" s="39"/>
      <c r="C127" s="40"/>
      <c r="D127" s="209" t="s">
        <v>128</v>
      </c>
      <c r="E127" s="40"/>
      <c r="F127" s="210" t="s">
        <v>1202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133</v>
      </c>
    </row>
    <row r="128" s="2" customFormat="1" ht="16.5" customHeight="1">
      <c r="A128" s="38"/>
      <c r="B128" s="39"/>
      <c r="C128" s="196" t="s">
        <v>301</v>
      </c>
      <c r="D128" s="196" t="s">
        <v>123</v>
      </c>
      <c r="E128" s="197" t="s">
        <v>1203</v>
      </c>
      <c r="F128" s="198" t="s">
        <v>1204</v>
      </c>
      <c r="G128" s="199" t="s">
        <v>213</v>
      </c>
      <c r="H128" s="200">
        <v>24</v>
      </c>
      <c r="I128" s="201"/>
      <c r="J128" s="202">
        <f>ROUND(I128*H128,2)</f>
        <v>0</v>
      </c>
      <c r="K128" s="198" t="s">
        <v>214</v>
      </c>
      <c r="L128" s="44"/>
      <c r="M128" s="203" t="s">
        <v>19</v>
      </c>
      <c r="N128" s="204" t="s">
        <v>40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121</v>
      </c>
      <c r="AT128" s="207" t="s">
        <v>123</v>
      </c>
      <c r="AU128" s="207" t="s">
        <v>133</v>
      </c>
      <c r="AY128" s="17" t="s">
        <v>122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77</v>
      </c>
      <c r="BK128" s="208">
        <f>ROUND(I128*H128,2)</f>
        <v>0</v>
      </c>
      <c r="BL128" s="17" t="s">
        <v>121</v>
      </c>
      <c r="BM128" s="207" t="s">
        <v>1205</v>
      </c>
    </row>
    <row r="129" s="2" customFormat="1">
      <c r="A129" s="38"/>
      <c r="B129" s="39"/>
      <c r="C129" s="40"/>
      <c r="D129" s="209" t="s">
        <v>128</v>
      </c>
      <c r="E129" s="40"/>
      <c r="F129" s="210" t="s">
        <v>1206</v>
      </c>
      <c r="G129" s="40"/>
      <c r="H129" s="40"/>
      <c r="I129" s="211"/>
      <c r="J129" s="40"/>
      <c r="K129" s="40"/>
      <c r="L129" s="44"/>
      <c r="M129" s="212"/>
      <c r="N129" s="21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133</v>
      </c>
    </row>
    <row r="130" s="2" customFormat="1" ht="16.5" customHeight="1">
      <c r="A130" s="38"/>
      <c r="B130" s="39"/>
      <c r="C130" s="196" t="s">
        <v>191</v>
      </c>
      <c r="D130" s="196" t="s">
        <v>123</v>
      </c>
      <c r="E130" s="197" t="s">
        <v>1207</v>
      </c>
      <c r="F130" s="198" t="s">
        <v>1208</v>
      </c>
      <c r="G130" s="199" t="s">
        <v>238</v>
      </c>
      <c r="H130" s="200">
        <v>22</v>
      </c>
      <c r="I130" s="201"/>
      <c r="J130" s="202">
        <f>ROUND(I130*H130,2)</f>
        <v>0</v>
      </c>
      <c r="K130" s="198" t="s">
        <v>214</v>
      </c>
      <c r="L130" s="44"/>
      <c r="M130" s="203" t="s">
        <v>19</v>
      </c>
      <c r="N130" s="204" t="s">
        <v>40</v>
      </c>
      <c r="O130" s="84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121</v>
      </c>
      <c r="AT130" s="207" t="s">
        <v>123</v>
      </c>
      <c r="AU130" s="207" t="s">
        <v>133</v>
      </c>
      <c r="AY130" s="17" t="s">
        <v>122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77</v>
      </c>
      <c r="BK130" s="208">
        <f>ROUND(I130*H130,2)</f>
        <v>0</v>
      </c>
      <c r="BL130" s="17" t="s">
        <v>121</v>
      </c>
      <c r="BM130" s="207" t="s">
        <v>1209</v>
      </c>
    </row>
    <row r="131" s="2" customFormat="1">
      <c r="A131" s="38"/>
      <c r="B131" s="39"/>
      <c r="C131" s="40"/>
      <c r="D131" s="209" t="s">
        <v>128</v>
      </c>
      <c r="E131" s="40"/>
      <c r="F131" s="210" t="s">
        <v>1210</v>
      </c>
      <c r="G131" s="40"/>
      <c r="H131" s="40"/>
      <c r="I131" s="211"/>
      <c r="J131" s="40"/>
      <c r="K131" s="40"/>
      <c r="L131" s="44"/>
      <c r="M131" s="212"/>
      <c r="N131" s="21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133</v>
      </c>
    </row>
    <row r="132" s="13" customFormat="1">
      <c r="A132" s="13"/>
      <c r="B132" s="226"/>
      <c r="C132" s="227"/>
      <c r="D132" s="209" t="s">
        <v>241</v>
      </c>
      <c r="E132" s="228" t="s">
        <v>19</v>
      </c>
      <c r="F132" s="229" t="s">
        <v>1211</v>
      </c>
      <c r="G132" s="227"/>
      <c r="H132" s="230">
        <v>10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241</v>
      </c>
      <c r="AU132" s="236" t="s">
        <v>133</v>
      </c>
      <c r="AV132" s="13" t="s">
        <v>79</v>
      </c>
      <c r="AW132" s="13" t="s">
        <v>31</v>
      </c>
      <c r="AX132" s="13" t="s">
        <v>69</v>
      </c>
      <c r="AY132" s="236" t="s">
        <v>122</v>
      </c>
    </row>
    <row r="133" s="13" customFormat="1">
      <c r="A133" s="13"/>
      <c r="B133" s="226"/>
      <c r="C133" s="227"/>
      <c r="D133" s="209" t="s">
        <v>241</v>
      </c>
      <c r="E133" s="228" t="s">
        <v>19</v>
      </c>
      <c r="F133" s="229" t="s">
        <v>1212</v>
      </c>
      <c r="G133" s="227"/>
      <c r="H133" s="230">
        <v>12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241</v>
      </c>
      <c r="AU133" s="236" t="s">
        <v>133</v>
      </c>
      <c r="AV133" s="13" t="s">
        <v>79</v>
      </c>
      <c r="AW133" s="13" t="s">
        <v>31</v>
      </c>
      <c r="AX133" s="13" t="s">
        <v>69</v>
      </c>
      <c r="AY133" s="236" t="s">
        <v>122</v>
      </c>
    </row>
    <row r="134" s="14" customFormat="1">
      <c r="A134" s="14"/>
      <c r="B134" s="237"/>
      <c r="C134" s="238"/>
      <c r="D134" s="209" t="s">
        <v>241</v>
      </c>
      <c r="E134" s="239" t="s">
        <v>19</v>
      </c>
      <c r="F134" s="240" t="s">
        <v>243</v>
      </c>
      <c r="G134" s="238"/>
      <c r="H134" s="241">
        <v>22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241</v>
      </c>
      <c r="AU134" s="247" t="s">
        <v>133</v>
      </c>
      <c r="AV134" s="14" t="s">
        <v>121</v>
      </c>
      <c r="AW134" s="14" t="s">
        <v>31</v>
      </c>
      <c r="AX134" s="14" t="s">
        <v>77</v>
      </c>
      <c r="AY134" s="247" t="s">
        <v>122</v>
      </c>
    </row>
    <row r="135" s="11" customFormat="1" ht="22.8" customHeight="1">
      <c r="A135" s="11"/>
      <c r="B135" s="182"/>
      <c r="C135" s="183"/>
      <c r="D135" s="184" t="s">
        <v>68</v>
      </c>
      <c r="E135" s="224" t="s">
        <v>405</v>
      </c>
      <c r="F135" s="224" t="s">
        <v>406</v>
      </c>
      <c r="G135" s="183"/>
      <c r="H135" s="183"/>
      <c r="I135" s="186"/>
      <c r="J135" s="225">
        <f>BK135</f>
        <v>0</v>
      </c>
      <c r="K135" s="183"/>
      <c r="L135" s="188"/>
      <c r="M135" s="189"/>
      <c r="N135" s="190"/>
      <c r="O135" s="190"/>
      <c r="P135" s="191">
        <f>SUM(P136:P137)</f>
        <v>0</v>
      </c>
      <c r="Q135" s="190"/>
      <c r="R135" s="191">
        <f>SUM(R136:R137)</f>
        <v>0</v>
      </c>
      <c r="S135" s="190"/>
      <c r="T135" s="192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3" t="s">
        <v>77</v>
      </c>
      <c r="AT135" s="194" t="s">
        <v>68</v>
      </c>
      <c r="AU135" s="194" t="s">
        <v>77</v>
      </c>
      <c r="AY135" s="193" t="s">
        <v>122</v>
      </c>
      <c r="BK135" s="195">
        <f>SUM(BK136:BK137)</f>
        <v>0</v>
      </c>
    </row>
    <row r="136" s="2" customFormat="1" ht="16.5" customHeight="1">
      <c r="A136" s="38"/>
      <c r="B136" s="39"/>
      <c r="C136" s="196" t="s">
        <v>195</v>
      </c>
      <c r="D136" s="196" t="s">
        <v>123</v>
      </c>
      <c r="E136" s="197" t="s">
        <v>1213</v>
      </c>
      <c r="F136" s="198" t="s">
        <v>1214</v>
      </c>
      <c r="G136" s="199" t="s">
        <v>410</v>
      </c>
      <c r="H136" s="200">
        <v>0.72899999999999998</v>
      </c>
      <c r="I136" s="201"/>
      <c r="J136" s="202">
        <f>ROUND(I136*H136,2)</f>
        <v>0</v>
      </c>
      <c r="K136" s="198" t="s">
        <v>214</v>
      </c>
      <c r="L136" s="44"/>
      <c r="M136" s="203" t="s">
        <v>19</v>
      </c>
      <c r="N136" s="204" t="s">
        <v>40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121</v>
      </c>
      <c r="AT136" s="207" t="s">
        <v>123</v>
      </c>
      <c r="AU136" s="207" t="s">
        <v>79</v>
      </c>
      <c r="AY136" s="17" t="s">
        <v>122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77</v>
      </c>
      <c r="BK136" s="208">
        <f>ROUND(I136*H136,2)</f>
        <v>0</v>
      </c>
      <c r="BL136" s="17" t="s">
        <v>121</v>
      </c>
      <c r="BM136" s="207" t="s">
        <v>1215</v>
      </c>
    </row>
    <row r="137" s="2" customFormat="1">
      <c r="A137" s="38"/>
      <c r="B137" s="39"/>
      <c r="C137" s="40"/>
      <c r="D137" s="209" t="s">
        <v>128</v>
      </c>
      <c r="E137" s="40"/>
      <c r="F137" s="210" t="s">
        <v>1216</v>
      </c>
      <c r="G137" s="40"/>
      <c r="H137" s="40"/>
      <c r="I137" s="211"/>
      <c r="J137" s="40"/>
      <c r="K137" s="40"/>
      <c r="L137" s="44"/>
      <c r="M137" s="214"/>
      <c r="N137" s="215"/>
      <c r="O137" s="216"/>
      <c r="P137" s="216"/>
      <c r="Q137" s="216"/>
      <c r="R137" s="216"/>
      <c r="S137" s="216"/>
      <c r="T137" s="217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79</v>
      </c>
    </row>
    <row r="138" s="2" customFormat="1" ht="6.96" customHeight="1">
      <c r="A138" s="38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SrRMFCzQGx3FmfhLMJgm/mIUGLEPVVdTQBIj/WlqXLZJz3MtcpntE7gC2pkHSeFgjt+OUCr9Q7as8TO42b4w9A==" hashValue="E4jp+tSWjtXy1Iqo5UpHitm8MJVo0eZXgWrNN98oIKiNZ3tQa/RMvmfVPTe0TlZWlwSeV+mZWPQp3CiocuG3og==" algorithmName="SHA-512" password="CC35"/>
  <autoFilter ref="C82:K13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s="1" customFormat="1" ht="24.96" customHeight="1">
      <c r="B4" s="20"/>
      <c r="D4" s="130" t="s">
        <v>98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Ochranná nádrž N06 k.ú. Hovorany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24. 1. 2019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32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35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37</v>
      </c>
      <c r="G32" s="38"/>
      <c r="H32" s="38"/>
      <c r="I32" s="145" t="s">
        <v>36</v>
      </c>
      <c r="J32" s="145" t="s">
        <v>38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39</v>
      </c>
      <c r="E33" s="132" t="s">
        <v>40</v>
      </c>
      <c r="F33" s="147">
        <f>ROUND((SUM(BE83:BE161)),  2)</f>
        <v>0</v>
      </c>
      <c r="G33" s="38"/>
      <c r="H33" s="38"/>
      <c r="I33" s="148">
        <v>0.20999999999999999</v>
      </c>
      <c r="J33" s="147">
        <f>ROUND(((SUM(BE83:BE161))*I33),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41</v>
      </c>
      <c r="F34" s="147">
        <f>ROUND((SUM(BF83:BF161)),  2)</f>
        <v>0</v>
      </c>
      <c r="G34" s="38"/>
      <c r="H34" s="38"/>
      <c r="I34" s="148">
        <v>0.14999999999999999</v>
      </c>
      <c r="J34" s="147">
        <f>ROUND(((SUM(BF83:BF161))*I34),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42</v>
      </c>
      <c r="F35" s="147">
        <f>ROUND((SUM(BG83:BG161)),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43</v>
      </c>
      <c r="F36" s="147">
        <f>ROUND((SUM(BH83:BH161)),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44</v>
      </c>
      <c r="F37" s="147">
        <f>ROUND((SUM(BI83:BI161)),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Ochranná nádrž N06 k.ú. Hovorany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03 A - Ozelenění poldrů - následná péče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24. 1. 2019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203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8"/>
      <c r="C61" s="219"/>
      <c r="D61" s="220" t="s">
        <v>204</v>
      </c>
      <c r="E61" s="221"/>
      <c r="F61" s="221"/>
      <c r="G61" s="221"/>
      <c r="H61" s="221"/>
      <c r="I61" s="221"/>
      <c r="J61" s="222">
        <f>J85</f>
        <v>0</v>
      </c>
      <c r="K61" s="219"/>
      <c r="L61" s="223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18"/>
      <c r="C62" s="219"/>
      <c r="D62" s="220" t="s">
        <v>1138</v>
      </c>
      <c r="E62" s="221"/>
      <c r="F62" s="221"/>
      <c r="G62" s="221"/>
      <c r="H62" s="221"/>
      <c r="I62" s="221"/>
      <c r="J62" s="222">
        <f>J125</f>
        <v>0</v>
      </c>
      <c r="K62" s="219"/>
      <c r="L62" s="223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8"/>
      <c r="C63" s="219"/>
      <c r="D63" s="220" t="s">
        <v>207</v>
      </c>
      <c r="E63" s="221"/>
      <c r="F63" s="221"/>
      <c r="G63" s="221"/>
      <c r="H63" s="221"/>
      <c r="I63" s="221"/>
      <c r="J63" s="222">
        <f>J159</f>
        <v>0</v>
      </c>
      <c r="K63" s="219"/>
      <c r="L63" s="223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Ochranná nádrž N06 k.ú. Hovorany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99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03 A - Ozelenění poldrů - následná péče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24. 1. 2019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107</v>
      </c>
      <c r="D82" s="174" t="s">
        <v>54</v>
      </c>
      <c r="E82" s="174" t="s">
        <v>50</v>
      </c>
      <c r="F82" s="174" t="s">
        <v>51</v>
      </c>
      <c r="G82" s="174" t="s">
        <v>108</v>
      </c>
      <c r="H82" s="174" t="s">
        <v>109</v>
      </c>
      <c r="I82" s="174" t="s">
        <v>110</v>
      </c>
      <c r="J82" s="174" t="s">
        <v>103</v>
      </c>
      <c r="K82" s="175" t="s">
        <v>111</v>
      </c>
      <c r="L82" s="176"/>
      <c r="M82" s="92" t="s">
        <v>19</v>
      </c>
      <c r="N82" s="93" t="s">
        <v>39</v>
      </c>
      <c r="O82" s="93" t="s">
        <v>112</v>
      </c>
      <c r="P82" s="93" t="s">
        <v>113</v>
      </c>
      <c r="Q82" s="93" t="s">
        <v>114</v>
      </c>
      <c r="R82" s="93" t="s">
        <v>115</v>
      </c>
      <c r="S82" s="93" t="s">
        <v>116</v>
      </c>
      <c r="T82" s="94" t="s">
        <v>117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118</v>
      </c>
      <c r="D83" s="40"/>
      <c r="E83" s="40"/>
      <c r="F83" s="40"/>
      <c r="G83" s="40"/>
      <c r="H83" s="40"/>
      <c r="I83" s="40"/>
      <c r="J83" s="177">
        <f>BK83</f>
        <v>0</v>
      </c>
      <c r="K83" s="40"/>
      <c r="L83" s="44"/>
      <c r="M83" s="95"/>
      <c r="N83" s="178"/>
      <c r="O83" s="96"/>
      <c r="P83" s="179">
        <f>P84</f>
        <v>0</v>
      </c>
      <c r="Q83" s="96"/>
      <c r="R83" s="179">
        <f>R84</f>
        <v>1.5349200000000001</v>
      </c>
      <c r="S83" s="96"/>
      <c r="T83" s="180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104</v>
      </c>
      <c r="BK83" s="181">
        <f>BK84</f>
        <v>0</v>
      </c>
    </row>
    <row r="84" s="11" customFormat="1" ht="25.92" customHeight="1">
      <c r="A84" s="11"/>
      <c r="B84" s="182"/>
      <c r="C84" s="183"/>
      <c r="D84" s="184" t="s">
        <v>68</v>
      </c>
      <c r="E84" s="185" t="s">
        <v>208</v>
      </c>
      <c r="F84" s="185" t="s">
        <v>209</v>
      </c>
      <c r="G84" s="183"/>
      <c r="H84" s="183"/>
      <c r="I84" s="186"/>
      <c r="J84" s="187">
        <f>BK84</f>
        <v>0</v>
      </c>
      <c r="K84" s="183"/>
      <c r="L84" s="188"/>
      <c r="M84" s="189"/>
      <c r="N84" s="190"/>
      <c r="O84" s="190"/>
      <c r="P84" s="191">
        <f>P85+P159</f>
        <v>0</v>
      </c>
      <c r="Q84" s="190"/>
      <c r="R84" s="191">
        <f>R85+R159</f>
        <v>1.5349200000000001</v>
      </c>
      <c r="S84" s="190"/>
      <c r="T84" s="192">
        <f>T85+T159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3" t="s">
        <v>77</v>
      </c>
      <c r="AT84" s="194" t="s">
        <v>68</v>
      </c>
      <c r="AU84" s="194" t="s">
        <v>69</v>
      </c>
      <c r="AY84" s="193" t="s">
        <v>122</v>
      </c>
      <c r="BK84" s="195">
        <f>BK85+BK159</f>
        <v>0</v>
      </c>
    </row>
    <row r="85" s="11" customFormat="1" ht="22.8" customHeight="1">
      <c r="A85" s="11"/>
      <c r="B85" s="182"/>
      <c r="C85" s="183"/>
      <c r="D85" s="184" t="s">
        <v>68</v>
      </c>
      <c r="E85" s="224" t="s">
        <v>77</v>
      </c>
      <c r="F85" s="224" t="s">
        <v>210</v>
      </c>
      <c r="G85" s="183"/>
      <c r="H85" s="183"/>
      <c r="I85" s="186"/>
      <c r="J85" s="225">
        <f>BK85</f>
        <v>0</v>
      </c>
      <c r="K85" s="183"/>
      <c r="L85" s="188"/>
      <c r="M85" s="189"/>
      <c r="N85" s="190"/>
      <c r="O85" s="190"/>
      <c r="P85" s="191">
        <f>P86+SUM(P87:P125)</f>
        <v>0</v>
      </c>
      <c r="Q85" s="190"/>
      <c r="R85" s="191">
        <f>R86+SUM(R87:R125)</f>
        <v>1.5349200000000001</v>
      </c>
      <c r="S85" s="190"/>
      <c r="T85" s="192">
        <f>T86+SUM(T87:T125)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77</v>
      </c>
      <c r="AT85" s="194" t="s">
        <v>68</v>
      </c>
      <c r="AU85" s="194" t="s">
        <v>77</v>
      </c>
      <c r="AY85" s="193" t="s">
        <v>122</v>
      </c>
      <c r="BK85" s="195">
        <f>BK86+SUM(BK87:BK125)</f>
        <v>0</v>
      </c>
    </row>
    <row r="86" s="2" customFormat="1" ht="16.5" customHeight="1">
      <c r="A86" s="38"/>
      <c r="B86" s="39"/>
      <c r="C86" s="196" t="s">
        <v>77</v>
      </c>
      <c r="D86" s="196" t="s">
        <v>123</v>
      </c>
      <c r="E86" s="197" t="s">
        <v>1218</v>
      </c>
      <c r="F86" s="198" t="s">
        <v>1219</v>
      </c>
      <c r="G86" s="199" t="s">
        <v>233</v>
      </c>
      <c r="H86" s="200">
        <v>7830</v>
      </c>
      <c r="I86" s="201"/>
      <c r="J86" s="202">
        <f>ROUND(I86*H86,2)</f>
        <v>0</v>
      </c>
      <c r="K86" s="198" t="s">
        <v>214</v>
      </c>
      <c r="L86" s="44"/>
      <c r="M86" s="203" t="s">
        <v>19</v>
      </c>
      <c r="N86" s="204" t="s">
        <v>40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121</v>
      </c>
      <c r="AT86" s="207" t="s">
        <v>123</v>
      </c>
      <c r="AU86" s="207" t="s">
        <v>79</v>
      </c>
      <c r="AY86" s="17" t="s">
        <v>122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77</v>
      </c>
      <c r="BK86" s="208">
        <f>ROUND(I86*H86,2)</f>
        <v>0</v>
      </c>
      <c r="BL86" s="17" t="s">
        <v>121</v>
      </c>
      <c r="BM86" s="207" t="s">
        <v>1220</v>
      </c>
    </row>
    <row r="87" s="2" customFormat="1">
      <c r="A87" s="38"/>
      <c r="B87" s="39"/>
      <c r="C87" s="40"/>
      <c r="D87" s="209" t="s">
        <v>128</v>
      </c>
      <c r="E87" s="40"/>
      <c r="F87" s="210" t="s">
        <v>1221</v>
      </c>
      <c r="G87" s="40"/>
      <c r="H87" s="40"/>
      <c r="I87" s="211"/>
      <c r="J87" s="40"/>
      <c r="K87" s="40"/>
      <c r="L87" s="44"/>
      <c r="M87" s="212"/>
      <c r="N87" s="21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128</v>
      </c>
      <c r="AU87" s="17" t="s">
        <v>79</v>
      </c>
    </row>
    <row r="88" s="13" customFormat="1">
      <c r="A88" s="13"/>
      <c r="B88" s="226"/>
      <c r="C88" s="227"/>
      <c r="D88" s="209" t="s">
        <v>241</v>
      </c>
      <c r="E88" s="228" t="s">
        <v>19</v>
      </c>
      <c r="F88" s="229" t="s">
        <v>1222</v>
      </c>
      <c r="G88" s="227"/>
      <c r="H88" s="230">
        <v>1050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241</v>
      </c>
      <c r="AU88" s="236" t="s">
        <v>79</v>
      </c>
      <c r="AV88" s="13" t="s">
        <v>79</v>
      </c>
      <c r="AW88" s="13" t="s">
        <v>31</v>
      </c>
      <c r="AX88" s="13" t="s">
        <v>69</v>
      </c>
      <c r="AY88" s="236" t="s">
        <v>122</v>
      </c>
    </row>
    <row r="89" s="13" customFormat="1">
      <c r="A89" s="13"/>
      <c r="B89" s="226"/>
      <c r="C89" s="227"/>
      <c r="D89" s="209" t="s">
        <v>241</v>
      </c>
      <c r="E89" s="228" t="s">
        <v>19</v>
      </c>
      <c r="F89" s="229" t="s">
        <v>1223</v>
      </c>
      <c r="G89" s="227"/>
      <c r="H89" s="230">
        <v>1560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241</v>
      </c>
      <c r="AU89" s="236" t="s">
        <v>79</v>
      </c>
      <c r="AV89" s="13" t="s">
        <v>79</v>
      </c>
      <c r="AW89" s="13" t="s">
        <v>31</v>
      </c>
      <c r="AX89" s="13" t="s">
        <v>69</v>
      </c>
      <c r="AY89" s="236" t="s">
        <v>122</v>
      </c>
    </row>
    <row r="90" s="13" customFormat="1">
      <c r="A90" s="13"/>
      <c r="B90" s="226"/>
      <c r="C90" s="227"/>
      <c r="D90" s="209" t="s">
        <v>241</v>
      </c>
      <c r="E90" s="228" t="s">
        <v>19</v>
      </c>
      <c r="F90" s="229" t="s">
        <v>1224</v>
      </c>
      <c r="G90" s="227"/>
      <c r="H90" s="230">
        <v>1050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241</v>
      </c>
      <c r="AU90" s="236" t="s">
        <v>79</v>
      </c>
      <c r="AV90" s="13" t="s">
        <v>79</v>
      </c>
      <c r="AW90" s="13" t="s">
        <v>31</v>
      </c>
      <c r="AX90" s="13" t="s">
        <v>69</v>
      </c>
      <c r="AY90" s="236" t="s">
        <v>122</v>
      </c>
    </row>
    <row r="91" s="13" customFormat="1">
      <c r="A91" s="13"/>
      <c r="B91" s="226"/>
      <c r="C91" s="227"/>
      <c r="D91" s="209" t="s">
        <v>241</v>
      </c>
      <c r="E91" s="228" t="s">
        <v>19</v>
      </c>
      <c r="F91" s="229" t="s">
        <v>1225</v>
      </c>
      <c r="G91" s="227"/>
      <c r="H91" s="230">
        <v>1560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241</v>
      </c>
      <c r="AU91" s="236" t="s">
        <v>79</v>
      </c>
      <c r="AV91" s="13" t="s">
        <v>79</v>
      </c>
      <c r="AW91" s="13" t="s">
        <v>31</v>
      </c>
      <c r="AX91" s="13" t="s">
        <v>69</v>
      </c>
      <c r="AY91" s="236" t="s">
        <v>122</v>
      </c>
    </row>
    <row r="92" s="13" customFormat="1">
      <c r="A92" s="13"/>
      <c r="B92" s="226"/>
      <c r="C92" s="227"/>
      <c r="D92" s="209" t="s">
        <v>241</v>
      </c>
      <c r="E92" s="228" t="s">
        <v>19</v>
      </c>
      <c r="F92" s="229" t="s">
        <v>1226</v>
      </c>
      <c r="G92" s="227"/>
      <c r="H92" s="230">
        <v>1050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241</v>
      </c>
      <c r="AU92" s="236" t="s">
        <v>79</v>
      </c>
      <c r="AV92" s="13" t="s">
        <v>79</v>
      </c>
      <c r="AW92" s="13" t="s">
        <v>31</v>
      </c>
      <c r="AX92" s="13" t="s">
        <v>69</v>
      </c>
      <c r="AY92" s="236" t="s">
        <v>122</v>
      </c>
    </row>
    <row r="93" s="13" customFormat="1">
      <c r="A93" s="13"/>
      <c r="B93" s="226"/>
      <c r="C93" s="227"/>
      <c r="D93" s="209" t="s">
        <v>241</v>
      </c>
      <c r="E93" s="228" t="s">
        <v>19</v>
      </c>
      <c r="F93" s="229" t="s">
        <v>1227</v>
      </c>
      <c r="G93" s="227"/>
      <c r="H93" s="230">
        <v>1560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241</v>
      </c>
      <c r="AU93" s="236" t="s">
        <v>79</v>
      </c>
      <c r="AV93" s="13" t="s">
        <v>79</v>
      </c>
      <c r="AW93" s="13" t="s">
        <v>31</v>
      </c>
      <c r="AX93" s="13" t="s">
        <v>69</v>
      </c>
      <c r="AY93" s="236" t="s">
        <v>122</v>
      </c>
    </row>
    <row r="94" s="14" customFormat="1">
      <c r="A94" s="14"/>
      <c r="B94" s="237"/>
      <c r="C94" s="238"/>
      <c r="D94" s="209" t="s">
        <v>241</v>
      </c>
      <c r="E94" s="239" t="s">
        <v>19</v>
      </c>
      <c r="F94" s="240" t="s">
        <v>243</v>
      </c>
      <c r="G94" s="238"/>
      <c r="H94" s="241">
        <v>7830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241</v>
      </c>
      <c r="AU94" s="247" t="s">
        <v>79</v>
      </c>
      <c r="AV94" s="14" t="s">
        <v>121</v>
      </c>
      <c r="AW94" s="14" t="s">
        <v>31</v>
      </c>
      <c r="AX94" s="14" t="s">
        <v>77</v>
      </c>
      <c r="AY94" s="247" t="s">
        <v>122</v>
      </c>
    </row>
    <row r="95" s="2" customFormat="1" ht="16.5" customHeight="1">
      <c r="A95" s="38"/>
      <c r="B95" s="39"/>
      <c r="C95" s="196" t="s">
        <v>79</v>
      </c>
      <c r="D95" s="196" t="s">
        <v>123</v>
      </c>
      <c r="E95" s="197" t="s">
        <v>1228</v>
      </c>
      <c r="F95" s="198" t="s">
        <v>1229</v>
      </c>
      <c r="G95" s="199" t="s">
        <v>213</v>
      </c>
      <c r="H95" s="200">
        <v>72</v>
      </c>
      <c r="I95" s="201"/>
      <c r="J95" s="202">
        <f>ROUND(I95*H95,2)</f>
        <v>0</v>
      </c>
      <c r="K95" s="198" t="s">
        <v>214</v>
      </c>
      <c r="L95" s="44"/>
      <c r="M95" s="203" t="s">
        <v>19</v>
      </c>
      <c r="N95" s="204" t="s">
        <v>40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121</v>
      </c>
      <c r="AT95" s="207" t="s">
        <v>123</v>
      </c>
      <c r="AU95" s="207" t="s">
        <v>79</v>
      </c>
      <c r="AY95" s="17" t="s">
        <v>122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77</v>
      </c>
      <c r="BK95" s="208">
        <f>ROUND(I95*H95,2)</f>
        <v>0</v>
      </c>
      <c r="BL95" s="17" t="s">
        <v>121</v>
      </c>
      <c r="BM95" s="207" t="s">
        <v>1230</v>
      </c>
    </row>
    <row r="96" s="2" customFormat="1">
      <c r="A96" s="38"/>
      <c r="B96" s="39"/>
      <c r="C96" s="40"/>
      <c r="D96" s="209" t="s">
        <v>128</v>
      </c>
      <c r="E96" s="40"/>
      <c r="F96" s="210" t="s">
        <v>1231</v>
      </c>
      <c r="G96" s="40"/>
      <c r="H96" s="40"/>
      <c r="I96" s="211"/>
      <c r="J96" s="40"/>
      <c r="K96" s="40"/>
      <c r="L96" s="44"/>
      <c r="M96" s="212"/>
      <c r="N96" s="21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128</v>
      </c>
      <c r="AU96" s="17" t="s">
        <v>79</v>
      </c>
    </row>
    <row r="97" s="13" customFormat="1">
      <c r="A97" s="13"/>
      <c r="B97" s="226"/>
      <c r="C97" s="227"/>
      <c r="D97" s="209" t="s">
        <v>241</v>
      </c>
      <c r="E97" s="228" t="s">
        <v>19</v>
      </c>
      <c r="F97" s="229" t="s">
        <v>1232</v>
      </c>
      <c r="G97" s="227"/>
      <c r="H97" s="230">
        <v>24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241</v>
      </c>
      <c r="AU97" s="236" t="s">
        <v>79</v>
      </c>
      <c r="AV97" s="13" t="s">
        <v>79</v>
      </c>
      <c r="AW97" s="13" t="s">
        <v>31</v>
      </c>
      <c r="AX97" s="13" t="s">
        <v>69</v>
      </c>
      <c r="AY97" s="236" t="s">
        <v>122</v>
      </c>
    </row>
    <row r="98" s="13" customFormat="1">
      <c r="A98" s="13"/>
      <c r="B98" s="226"/>
      <c r="C98" s="227"/>
      <c r="D98" s="209" t="s">
        <v>241</v>
      </c>
      <c r="E98" s="228" t="s">
        <v>19</v>
      </c>
      <c r="F98" s="229" t="s">
        <v>1233</v>
      </c>
      <c r="G98" s="227"/>
      <c r="H98" s="230">
        <v>24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241</v>
      </c>
      <c r="AU98" s="236" t="s">
        <v>79</v>
      </c>
      <c r="AV98" s="13" t="s">
        <v>79</v>
      </c>
      <c r="AW98" s="13" t="s">
        <v>31</v>
      </c>
      <c r="AX98" s="13" t="s">
        <v>69</v>
      </c>
      <c r="AY98" s="236" t="s">
        <v>122</v>
      </c>
    </row>
    <row r="99" s="13" customFormat="1">
      <c r="A99" s="13"/>
      <c r="B99" s="226"/>
      <c r="C99" s="227"/>
      <c r="D99" s="209" t="s">
        <v>241</v>
      </c>
      <c r="E99" s="228" t="s">
        <v>19</v>
      </c>
      <c r="F99" s="229" t="s">
        <v>1234</v>
      </c>
      <c r="G99" s="227"/>
      <c r="H99" s="230">
        <v>24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241</v>
      </c>
      <c r="AU99" s="236" t="s">
        <v>79</v>
      </c>
      <c r="AV99" s="13" t="s">
        <v>79</v>
      </c>
      <c r="AW99" s="13" t="s">
        <v>31</v>
      </c>
      <c r="AX99" s="13" t="s">
        <v>69</v>
      </c>
      <c r="AY99" s="236" t="s">
        <v>122</v>
      </c>
    </row>
    <row r="100" s="14" customFormat="1">
      <c r="A100" s="14"/>
      <c r="B100" s="237"/>
      <c r="C100" s="238"/>
      <c r="D100" s="209" t="s">
        <v>241</v>
      </c>
      <c r="E100" s="239" t="s">
        <v>19</v>
      </c>
      <c r="F100" s="240" t="s">
        <v>243</v>
      </c>
      <c r="G100" s="238"/>
      <c r="H100" s="241">
        <v>72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241</v>
      </c>
      <c r="AU100" s="247" t="s">
        <v>79</v>
      </c>
      <c r="AV100" s="14" t="s">
        <v>121</v>
      </c>
      <c r="AW100" s="14" t="s">
        <v>31</v>
      </c>
      <c r="AX100" s="14" t="s">
        <v>77</v>
      </c>
      <c r="AY100" s="247" t="s">
        <v>122</v>
      </c>
    </row>
    <row r="101" s="2" customFormat="1" ht="16.5" customHeight="1">
      <c r="A101" s="38"/>
      <c r="B101" s="39"/>
      <c r="C101" s="196" t="s">
        <v>133</v>
      </c>
      <c r="D101" s="196" t="s">
        <v>123</v>
      </c>
      <c r="E101" s="197" t="s">
        <v>1166</v>
      </c>
      <c r="F101" s="198" t="s">
        <v>1167</v>
      </c>
      <c r="G101" s="199" t="s">
        <v>233</v>
      </c>
      <c r="H101" s="200">
        <v>72</v>
      </c>
      <c r="I101" s="201"/>
      <c r="J101" s="202">
        <f>ROUND(I101*H101,2)</f>
        <v>0</v>
      </c>
      <c r="K101" s="198" t="s">
        <v>214</v>
      </c>
      <c r="L101" s="44"/>
      <c r="M101" s="203" t="s">
        <v>19</v>
      </c>
      <c r="N101" s="204" t="s">
        <v>40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121</v>
      </c>
      <c r="AT101" s="207" t="s">
        <v>123</v>
      </c>
      <c r="AU101" s="207" t="s">
        <v>79</v>
      </c>
      <c r="AY101" s="17" t="s">
        <v>122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77</v>
      </c>
      <c r="BK101" s="208">
        <f>ROUND(I101*H101,2)</f>
        <v>0</v>
      </c>
      <c r="BL101" s="17" t="s">
        <v>121</v>
      </c>
      <c r="BM101" s="207" t="s">
        <v>1235</v>
      </c>
    </row>
    <row r="102" s="2" customFormat="1">
      <c r="A102" s="38"/>
      <c r="B102" s="39"/>
      <c r="C102" s="40"/>
      <c r="D102" s="209" t="s">
        <v>128</v>
      </c>
      <c r="E102" s="40"/>
      <c r="F102" s="210" t="s">
        <v>1169</v>
      </c>
      <c r="G102" s="40"/>
      <c r="H102" s="40"/>
      <c r="I102" s="211"/>
      <c r="J102" s="40"/>
      <c r="K102" s="40"/>
      <c r="L102" s="44"/>
      <c r="M102" s="212"/>
      <c r="N102" s="21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128</v>
      </c>
      <c r="AU102" s="17" t="s">
        <v>79</v>
      </c>
    </row>
    <row r="103" s="13" customFormat="1">
      <c r="A103" s="13"/>
      <c r="B103" s="226"/>
      <c r="C103" s="227"/>
      <c r="D103" s="209" t="s">
        <v>241</v>
      </c>
      <c r="E103" s="228" t="s">
        <v>19</v>
      </c>
      <c r="F103" s="229" t="s">
        <v>1236</v>
      </c>
      <c r="G103" s="227"/>
      <c r="H103" s="230">
        <v>24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241</v>
      </c>
      <c r="AU103" s="236" t="s">
        <v>79</v>
      </c>
      <c r="AV103" s="13" t="s">
        <v>79</v>
      </c>
      <c r="AW103" s="13" t="s">
        <v>31</v>
      </c>
      <c r="AX103" s="13" t="s">
        <v>69</v>
      </c>
      <c r="AY103" s="236" t="s">
        <v>122</v>
      </c>
    </row>
    <row r="104" s="13" customFormat="1">
      <c r="A104" s="13"/>
      <c r="B104" s="226"/>
      <c r="C104" s="227"/>
      <c r="D104" s="209" t="s">
        <v>241</v>
      </c>
      <c r="E104" s="228" t="s">
        <v>19</v>
      </c>
      <c r="F104" s="229" t="s">
        <v>1237</v>
      </c>
      <c r="G104" s="227"/>
      <c r="H104" s="230">
        <v>24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241</v>
      </c>
      <c r="AU104" s="236" t="s">
        <v>79</v>
      </c>
      <c r="AV104" s="13" t="s">
        <v>79</v>
      </c>
      <c r="AW104" s="13" t="s">
        <v>31</v>
      </c>
      <c r="AX104" s="13" t="s">
        <v>69</v>
      </c>
      <c r="AY104" s="236" t="s">
        <v>122</v>
      </c>
    </row>
    <row r="105" s="13" customFormat="1">
      <c r="A105" s="13"/>
      <c r="B105" s="226"/>
      <c r="C105" s="227"/>
      <c r="D105" s="209" t="s">
        <v>241</v>
      </c>
      <c r="E105" s="228" t="s">
        <v>19</v>
      </c>
      <c r="F105" s="229" t="s">
        <v>1238</v>
      </c>
      <c r="G105" s="227"/>
      <c r="H105" s="230">
        <v>24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241</v>
      </c>
      <c r="AU105" s="236" t="s">
        <v>79</v>
      </c>
      <c r="AV105" s="13" t="s">
        <v>79</v>
      </c>
      <c r="AW105" s="13" t="s">
        <v>31</v>
      </c>
      <c r="AX105" s="13" t="s">
        <v>69</v>
      </c>
      <c r="AY105" s="236" t="s">
        <v>122</v>
      </c>
    </row>
    <row r="106" s="14" customFormat="1">
      <c r="A106" s="14"/>
      <c r="B106" s="237"/>
      <c r="C106" s="238"/>
      <c r="D106" s="209" t="s">
        <v>241</v>
      </c>
      <c r="E106" s="239" t="s">
        <v>19</v>
      </c>
      <c r="F106" s="240" t="s">
        <v>243</v>
      </c>
      <c r="G106" s="238"/>
      <c r="H106" s="241">
        <v>72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241</v>
      </c>
      <c r="AU106" s="247" t="s">
        <v>79</v>
      </c>
      <c r="AV106" s="14" t="s">
        <v>121</v>
      </c>
      <c r="AW106" s="14" t="s">
        <v>31</v>
      </c>
      <c r="AX106" s="14" t="s">
        <v>77</v>
      </c>
      <c r="AY106" s="247" t="s">
        <v>122</v>
      </c>
    </row>
    <row r="107" s="2" customFormat="1" ht="16.5" customHeight="1">
      <c r="A107" s="38"/>
      <c r="B107" s="39"/>
      <c r="C107" s="248" t="s">
        <v>121</v>
      </c>
      <c r="D107" s="248" t="s">
        <v>316</v>
      </c>
      <c r="E107" s="249" t="s">
        <v>1171</v>
      </c>
      <c r="F107" s="250" t="s">
        <v>1172</v>
      </c>
      <c r="G107" s="251" t="s">
        <v>238</v>
      </c>
      <c r="H107" s="252">
        <v>7.2000000000000002</v>
      </c>
      <c r="I107" s="253"/>
      <c r="J107" s="254">
        <f>ROUND(I107*H107,2)</f>
        <v>0</v>
      </c>
      <c r="K107" s="250" t="s">
        <v>214</v>
      </c>
      <c r="L107" s="255"/>
      <c r="M107" s="256" t="s">
        <v>19</v>
      </c>
      <c r="N107" s="257" t="s">
        <v>40</v>
      </c>
      <c r="O107" s="84"/>
      <c r="P107" s="205">
        <f>O107*H107</f>
        <v>0</v>
      </c>
      <c r="Q107" s="205">
        <v>0.20000000000000001</v>
      </c>
      <c r="R107" s="205">
        <f>Q107*H107</f>
        <v>1.4400000000000002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152</v>
      </c>
      <c r="AT107" s="207" t="s">
        <v>316</v>
      </c>
      <c r="AU107" s="207" t="s">
        <v>79</v>
      </c>
      <c r="AY107" s="17" t="s">
        <v>122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77</v>
      </c>
      <c r="BK107" s="208">
        <f>ROUND(I107*H107,2)</f>
        <v>0</v>
      </c>
      <c r="BL107" s="17" t="s">
        <v>121</v>
      </c>
      <c r="BM107" s="207" t="s">
        <v>1239</v>
      </c>
    </row>
    <row r="108" s="2" customFormat="1">
      <c r="A108" s="38"/>
      <c r="B108" s="39"/>
      <c r="C108" s="40"/>
      <c r="D108" s="209" t="s">
        <v>128</v>
      </c>
      <c r="E108" s="40"/>
      <c r="F108" s="210" t="s">
        <v>1172</v>
      </c>
      <c r="G108" s="40"/>
      <c r="H108" s="40"/>
      <c r="I108" s="211"/>
      <c r="J108" s="40"/>
      <c r="K108" s="40"/>
      <c r="L108" s="44"/>
      <c r="M108" s="212"/>
      <c r="N108" s="21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79</v>
      </c>
    </row>
    <row r="109" s="13" customFormat="1">
      <c r="A109" s="13"/>
      <c r="B109" s="226"/>
      <c r="C109" s="227"/>
      <c r="D109" s="209" t="s">
        <v>241</v>
      </c>
      <c r="E109" s="228" t="s">
        <v>19</v>
      </c>
      <c r="F109" s="229" t="s">
        <v>1240</v>
      </c>
      <c r="G109" s="227"/>
      <c r="H109" s="230">
        <v>2.3999999999999999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241</v>
      </c>
      <c r="AU109" s="236" t="s">
        <v>79</v>
      </c>
      <c r="AV109" s="13" t="s">
        <v>79</v>
      </c>
      <c r="AW109" s="13" t="s">
        <v>31</v>
      </c>
      <c r="AX109" s="13" t="s">
        <v>69</v>
      </c>
      <c r="AY109" s="236" t="s">
        <v>122</v>
      </c>
    </row>
    <row r="110" s="13" customFormat="1">
      <c r="A110" s="13"/>
      <c r="B110" s="226"/>
      <c r="C110" s="227"/>
      <c r="D110" s="209" t="s">
        <v>241</v>
      </c>
      <c r="E110" s="228" t="s">
        <v>19</v>
      </c>
      <c r="F110" s="229" t="s">
        <v>1241</v>
      </c>
      <c r="G110" s="227"/>
      <c r="H110" s="230">
        <v>2.3999999999999999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241</v>
      </c>
      <c r="AU110" s="236" t="s">
        <v>79</v>
      </c>
      <c r="AV110" s="13" t="s">
        <v>79</v>
      </c>
      <c r="AW110" s="13" t="s">
        <v>31</v>
      </c>
      <c r="AX110" s="13" t="s">
        <v>69</v>
      </c>
      <c r="AY110" s="236" t="s">
        <v>122</v>
      </c>
    </row>
    <row r="111" s="13" customFormat="1">
      <c r="A111" s="13"/>
      <c r="B111" s="226"/>
      <c r="C111" s="227"/>
      <c r="D111" s="209" t="s">
        <v>241</v>
      </c>
      <c r="E111" s="228" t="s">
        <v>19</v>
      </c>
      <c r="F111" s="229" t="s">
        <v>1242</v>
      </c>
      <c r="G111" s="227"/>
      <c r="H111" s="230">
        <v>2.3999999999999999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241</v>
      </c>
      <c r="AU111" s="236" t="s">
        <v>79</v>
      </c>
      <c r="AV111" s="13" t="s">
        <v>79</v>
      </c>
      <c r="AW111" s="13" t="s">
        <v>31</v>
      </c>
      <c r="AX111" s="13" t="s">
        <v>69</v>
      </c>
      <c r="AY111" s="236" t="s">
        <v>122</v>
      </c>
    </row>
    <row r="112" s="14" customFormat="1">
      <c r="A112" s="14"/>
      <c r="B112" s="237"/>
      <c r="C112" s="238"/>
      <c r="D112" s="209" t="s">
        <v>241</v>
      </c>
      <c r="E112" s="239" t="s">
        <v>19</v>
      </c>
      <c r="F112" s="240" t="s">
        <v>243</v>
      </c>
      <c r="G112" s="238"/>
      <c r="H112" s="241">
        <v>7.2000000000000002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241</v>
      </c>
      <c r="AU112" s="247" t="s">
        <v>79</v>
      </c>
      <c r="AV112" s="14" t="s">
        <v>121</v>
      </c>
      <c r="AW112" s="14" t="s">
        <v>31</v>
      </c>
      <c r="AX112" s="14" t="s">
        <v>77</v>
      </c>
      <c r="AY112" s="247" t="s">
        <v>122</v>
      </c>
    </row>
    <row r="113" s="2" customFormat="1" ht="16.5" customHeight="1">
      <c r="A113" s="38"/>
      <c r="B113" s="39"/>
      <c r="C113" s="196" t="s">
        <v>140</v>
      </c>
      <c r="D113" s="196" t="s">
        <v>123</v>
      </c>
      <c r="E113" s="197" t="s">
        <v>1243</v>
      </c>
      <c r="F113" s="198" t="s">
        <v>1244</v>
      </c>
      <c r="G113" s="199" t="s">
        <v>410</v>
      </c>
      <c r="H113" s="200">
        <v>0.0030000000000000001</v>
      </c>
      <c r="I113" s="201"/>
      <c r="J113" s="202">
        <f>ROUND(I113*H113,2)</f>
        <v>0</v>
      </c>
      <c r="K113" s="198" t="s">
        <v>214</v>
      </c>
      <c r="L113" s="44"/>
      <c r="M113" s="203" t="s">
        <v>19</v>
      </c>
      <c r="N113" s="204" t="s">
        <v>40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121</v>
      </c>
      <c r="AT113" s="207" t="s">
        <v>123</v>
      </c>
      <c r="AU113" s="207" t="s">
        <v>79</v>
      </c>
      <c r="AY113" s="17" t="s">
        <v>122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77</v>
      </c>
      <c r="BK113" s="208">
        <f>ROUND(I113*H113,2)</f>
        <v>0</v>
      </c>
      <c r="BL113" s="17" t="s">
        <v>121</v>
      </c>
      <c r="BM113" s="207" t="s">
        <v>1245</v>
      </c>
    </row>
    <row r="114" s="2" customFormat="1">
      <c r="A114" s="38"/>
      <c r="B114" s="39"/>
      <c r="C114" s="40"/>
      <c r="D114" s="209" t="s">
        <v>128</v>
      </c>
      <c r="E114" s="40"/>
      <c r="F114" s="210" t="s">
        <v>1246</v>
      </c>
      <c r="G114" s="40"/>
      <c r="H114" s="40"/>
      <c r="I114" s="211"/>
      <c r="J114" s="40"/>
      <c r="K114" s="40"/>
      <c r="L114" s="44"/>
      <c r="M114" s="212"/>
      <c r="N114" s="21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79</v>
      </c>
    </row>
    <row r="115" s="13" customFormat="1">
      <c r="A115" s="13"/>
      <c r="B115" s="226"/>
      <c r="C115" s="227"/>
      <c r="D115" s="209" t="s">
        <v>241</v>
      </c>
      <c r="E115" s="228" t="s">
        <v>19</v>
      </c>
      <c r="F115" s="229" t="s">
        <v>1247</v>
      </c>
      <c r="G115" s="227"/>
      <c r="H115" s="230">
        <v>0.001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241</v>
      </c>
      <c r="AU115" s="236" t="s">
        <v>79</v>
      </c>
      <c r="AV115" s="13" t="s">
        <v>79</v>
      </c>
      <c r="AW115" s="13" t="s">
        <v>31</v>
      </c>
      <c r="AX115" s="13" t="s">
        <v>69</v>
      </c>
      <c r="AY115" s="236" t="s">
        <v>122</v>
      </c>
    </row>
    <row r="116" s="13" customFormat="1">
      <c r="A116" s="13"/>
      <c r="B116" s="226"/>
      <c r="C116" s="227"/>
      <c r="D116" s="209" t="s">
        <v>241</v>
      </c>
      <c r="E116" s="228" t="s">
        <v>19</v>
      </c>
      <c r="F116" s="229" t="s">
        <v>1248</v>
      </c>
      <c r="G116" s="227"/>
      <c r="H116" s="230">
        <v>0.001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241</v>
      </c>
      <c r="AU116" s="236" t="s">
        <v>79</v>
      </c>
      <c r="AV116" s="13" t="s">
        <v>79</v>
      </c>
      <c r="AW116" s="13" t="s">
        <v>31</v>
      </c>
      <c r="AX116" s="13" t="s">
        <v>69</v>
      </c>
      <c r="AY116" s="236" t="s">
        <v>122</v>
      </c>
    </row>
    <row r="117" s="13" customFormat="1">
      <c r="A117" s="13"/>
      <c r="B117" s="226"/>
      <c r="C117" s="227"/>
      <c r="D117" s="209" t="s">
        <v>241</v>
      </c>
      <c r="E117" s="228" t="s">
        <v>19</v>
      </c>
      <c r="F117" s="229" t="s">
        <v>1249</v>
      </c>
      <c r="G117" s="227"/>
      <c r="H117" s="230">
        <v>0.001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241</v>
      </c>
      <c r="AU117" s="236" t="s">
        <v>79</v>
      </c>
      <c r="AV117" s="13" t="s">
        <v>79</v>
      </c>
      <c r="AW117" s="13" t="s">
        <v>31</v>
      </c>
      <c r="AX117" s="13" t="s">
        <v>69</v>
      </c>
      <c r="AY117" s="236" t="s">
        <v>122</v>
      </c>
    </row>
    <row r="118" s="14" customFormat="1">
      <c r="A118" s="14"/>
      <c r="B118" s="237"/>
      <c r="C118" s="238"/>
      <c r="D118" s="209" t="s">
        <v>241</v>
      </c>
      <c r="E118" s="239" t="s">
        <v>19</v>
      </c>
      <c r="F118" s="240" t="s">
        <v>243</v>
      </c>
      <c r="G118" s="238"/>
      <c r="H118" s="241">
        <v>0.0030000000000000001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241</v>
      </c>
      <c r="AU118" s="247" t="s">
        <v>79</v>
      </c>
      <c r="AV118" s="14" t="s">
        <v>121</v>
      </c>
      <c r="AW118" s="14" t="s">
        <v>31</v>
      </c>
      <c r="AX118" s="14" t="s">
        <v>77</v>
      </c>
      <c r="AY118" s="247" t="s">
        <v>122</v>
      </c>
    </row>
    <row r="119" s="2" customFormat="1" ht="16.5" customHeight="1">
      <c r="A119" s="38"/>
      <c r="B119" s="39"/>
      <c r="C119" s="196" t="s">
        <v>144</v>
      </c>
      <c r="D119" s="196" t="s">
        <v>123</v>
      </c>
      <c r="E119" s="197" t="s">
        <v>1250</v>
      </c>
      <c r="F119" s="198" t="s">
        <v>1251</v>
      </c>
      <c r="G119" s="199" t="s">
        <v>410</v>
      </c>
      <c r="H119" s="200">
        <v>0.0030000000000000001</v>
      </c>
      <c r="I119" s="201"/>
      <c r="J119" s="202">
        <f>ROUND(I119*H119,2)</f>
        <v>0</v>
      </c>
      <c r="K119" s="198" t="s">
        <v>214</v>
      </c>
      <c r="L119" s="44"/>
      <c r="M119" s="203" t="s">
        <v>19</v>
      </c>
      <c r="N119" s="204" t="s">
        <v>40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121</v>
      </c>
      <c r="AT119" s="207" t="s">
        <v>123</v>
      </c>
      <c r="AU119" s="207" t="s">
        <v>79</v>
      </c>
      <c r="AY119" s="17" t="s">
        <v>122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77</v>
      </c>
      <c r="BK119" s="208">
        <f>ROUND(I119*H119,2)</f>
        <v>0</v>
      </c>
      <c r="BL119" s="17" t="s">
        <v>121</v>
      </c>
      <c r="BM119" s="207" t="s">
        <v>1252</v>
      </c>
    </row>
    <row r="120" s="2" customFormat="1">
      <c r="A120" s="38"/>
      <c r="B120" s="39"/>
      <c r="C120" s="40"/>
      <c r="D120" s="209" t="s">
        <v>128</v>
      </c>
      <c r="E120" s="40"/>
      <c r="F120" s="210" t="s">
        <v>1253</v>
      </c>
      <c r="G120" s="40"/>
      <c r="H120" s="40"/>
      <c r="I120" s="211"/>
      <c r="J120" s="40"/>
      <c r="K120" s="40"/>
      <c r="L120" s="44"/>
      <c r="M120" s="212"/>
      <c r="N120" s="21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79</v>
      </c>
    </row>
    <row r="121" s="13" customFormat="1">
      <c r="A121" s="13"/>
      <c r="B121" s="226"/>
      <c r="C121" s="227"/>
      <c r="D121" s="209" t="s">
        <v>241</v>
      </c>
      <c r="E121" s="228" t="s">
        <v>19</v>
      </c>
      <c r="F121" s="229" t="s">
        <v>1247</v>
      </c>
      <c r="G121" s="227"/>
      <c r="H121" s="230">
        <v>0.001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241</v>
      </c>
      <c r="AU121" s="236" t="s">
        <v>79</v>
      </c>
      <c r="AV121" s="13" t="s">
        <v>79</v>
      </c>
      <c r="AW121" s="13" t="s">
        <v>31</v>
      </c>
      <c r="AX121" s="13" t="s">
        <v>69</v>
      </c>
      <c r="AY121" s="236" t="s">
        <v>122</v>
      </c>
    </row>
    <row r="122" s="13" customFormat="1">
      <c r="A122" s="13"/>
      <c r="B122" s="226"/>
      <c r="C122" s="227"/>
      <c r="D122" s="209" t="s">
        <v>241</v>
      </c>
      <c r="E122" s="228" t="s">
        <v>19</v>
      </c>
      <c r="F122" s="229" t="s">
        <v>1248</v>
      </c>
      <c r="G122" s="227"/>
      <c r="H122" s="230">
        <v>0.001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241</v>
      </c>
      <c r="AU122" s="236" t="s">
        <v>79</v>
      </c>
      <c r="AV122" s="13" t="s">
        <v>79</v>
      </c>
      <c r="AW122" s="13" t="s">
        <v>31</v>
      </c>
      <c r="AX122" s="13" t="s">
        <v>69</v>
      </c>
      <c r="AY122" s="236" t="s">
        <v>122</v>
      </c>
    </row>
    <row r="123" s="13" customFormat="1">
      <c r="A123" s="13"/>
      <c r="B123" s="226"/>
      <c r="C123" s="227"/>
      <c r="D123" s="209" t="s">
        <v>241</v>
      </c>
      <c r="E123" s="228" t="s">
        <v>19</v>
      </c>
      <c r="F123" s="229" t="s">
        <v>1249</v>
      </c>
      <c r="G123" s="227"/>
      <c r="H123" s="230">
        <v>0.001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241</v>
      </c>
      <c r="AU123" s="236" t="s">
        <v>79</v>
      </c>
      <c r="AV123" s="13" t="s">
        <v>79</v>
      </c>
      <c r="AW123" s="13" t="s">
        <v>31</v>
      </c>
      <c r="AX123" s="13" t="s">
        <v>69</v>
      </c>
      <c r="AY123" s="236" t="s">
        <v>122</v>
      </c>
    </row>
    <row r="124" s="14" customFormat="1">
      <c r="A124" s="14"/>
      <c r="B124" s="237"/>
      <c r="C124" s="238"/>
      <c r="D124" s="209" t="s">
        <v>241</v>
      </c>
      <c r="E124" s="239" t="s">
        <v>19</v>
      </c>
      <c r="F124" s="240" t="s">
        <v>243</v>
      </c>
      <c r="G124" s="238"/>
      <c r="H124" s="241">
        <v>0.0030000000000000001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241</v>
      </c>
      <c r="AU124" s="247" t="s">
        <v>79</v>
      </c>
      <c r="AV124" s="14" t="s">
        <v>121</v>
      </c>
      <c r="AW124" s="14" t="s">
        <v>31</v>
      </c>
      <c r="AX124" s="14" t="s">
        <v>77</v>
      </c>
      <c r="AY124" s="247" t="s">
        <v>122</v>
      </c>
    </row>
    <row r="125" s="11" customFormat="1" ht="20.88" customHeight="1">
      <c r="A125" s="11"/>
      <c r="B125" s="182"/>
      <c r="C125" s="183"/>
      <c r="D125" s="184" t="s">
        <v>68</v>
      </c>
      <c r="E125" s="224" t="s">
        <v>301</v>
      </c>
      <c r="F125" s="224" t="s">
        <v>1179</v>
      </c>
      <c r="G125" s="183"/>
      <c r="H125" s="183"/>
      <c r="I125" s="186"/>
      <c r="J125" s="225">
        <f>BK125</f>
        <v>0</v>
      </c>
      <c r="K125" s="183"/>
      <c r="L125" s="188"/>
      <c r="M125" s="189"/>
      <c r="N125" s="190"/>
      <c r="O125" s="190"/>
      <c r="P125" s="191">
        <f>SUM(P126:P158)</f>
        <v>0</v>
      </c>
      <c r="Q125" s="190"/>
      <c r="R125" s="191">
        <f>SUM(R126:R158)</f>
        <v>0.094920000000000004</v>
      </c>
      <c r="S125" s="190"/>
      <c r="T125" s="192">
        <f>SUM(T126:T158)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3" t="s">
        <v>77</v>
      </c>
      <c r="AT125" s="194" t="s">
        <v>68</v>
      </c>
      <c r="AU125" s="194" t="s">
        <v>79</v>
      </c>
      <c r="AY125" s="193" t="s">
        <v>122</v>
      </c>
      <c r="BK125" s="195">
        <f>SUM(BK126:BK158)</f>
        <v>0</v>
      </c>
    </row>
    <row r="126" s="2" customFormat="1" ht="16.5" customHeight="1">
      <c r="A126" s="38"/>
      <c r="B126" s="39"/>
      <c r="C126" s="196" t="s">
        <v>148</v>
      </c>
      <c r="D126" s="196" t="s">
        <v>123</v>
      </c>
      <c r="E126" s="197" t="s">
        <v>1194</v>
      </c>
      <c r="F126" s="198" t="s">
        <v>1195</v>
      </c>
      <c r="G126" s="199" t="s">
        <v>213</v>
      </c>
      <c r="H126" s="200">
        <v>27</v>
      </c>
      <c r="I126" s="201"/>
      <c r="J126" s="202">
        <f>ROUND(I126*H126,2)</f>
        <v>0</v>
      </c>
      <c r="K126" s="198" t="s">
        <v>214</v>
      </c>
      <c r="L126" s="44"/>
      <c r="M126" s="203" t="s">
        <v>19</v>
      </c>
      <c r="N126" s="204" t="s">
        <v>40</v>
      </c>
      <c r="O126" s="84"/>
      <c r="P126" s="205">
        <f>O126*H126</f>
        <v>0</v>
      </c>
      <c r="Q126" s="205">
        <v>0.0025999999999999999</v>
      </c>
      <c r="R126" s="205">
        <f>Q126*H126</f>
        <v>0.070199999999999999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121</v>
      </c>
      <c r="AT126" s="207" t="s">
        <v>123</v>
      </c>
      <c r="AU126" s="207" t="s">
        <v>133</v>
      </c>
      <c r="AY126" s="17" t="s">
        <v>122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77</v>
      </c>
      <c r="BK126" s="208">
        <f>ROUND(I126*H126,2)</f>
        <v>0</v>
      </c>
      <c r="BL126" s="17" t="s">
        <v>121</v>
      </c>
      <c r="BM126" s="207" t="s">
        <v>1254</v>
      </c>
    </row>
    <row r="127" s="2" customFormat="1">
      <c r="A127" s="38"/>
      <c r="B127" s="39"/>
      <c r="C127" s="40"/>
      <c r="D127" s="209" t="s">
        <v>128</v>
      </c>
      <c r="E127" s="40"/>
      <c r="F127" s="210" t="s">
        <v>1197</v>
      </c>
      <c r="G127" s="40"/>
      <c r="H127" s="40"/>
      <c r="I127" s="211"/>
      <c r="J127" s="40"/>
      <c r="K127" s="40"/>
      <c r="L127" s="44"/>
      <c r="M127" s="212"/>
      <c r="N127" s="21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133</v>
      </c>
    </row>
    <row r="128" s="13" customFormat="1">
      <c r="A128" s="13"/>
      <c r="B128" s="226"/>
      <c r="C128" s="227"/>
      <c r="D128" s="209" t="s">
        <v>241</v>
      </c>
      <c r="E128" s="228" t="s">
        <v>19</v>
      </c>
      <c r="F128" s="229" t="s">
        <v>1255</v>
      </c>
      <c r="G128" s="227"/>
      <c r="H128" s="230">
        <v>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241</v>
      </c>
      <c r="AU128" s="236" t="s">
        <v>133</v>
      </c>
      <c r="AV128" s="13" t="s">
        <v>79</v>
      </c>
      <c r="AW128" s="13" t="s">
        <v>31</v>
      </c>
      <c r="AX128" s="13" t="s">
        <v>69</v>
      </c>
      <c r="AY128" s="236" t="s">
        <v>122</v>
      </c>
    </row>
    <row r="129" s="13" customFormat="1">
      <c r="A129" s="13"/>
      <c r="B129" s="226"/>
      <c r="C129" s="227"/>
      <c r="D129" s="209" t="s">
        <v>241</v>
      </c>
      <c r="E129" s="228" t="s">
        <v>19</v>
      </c>
      <c r="F129" s="229" t="s">
        <v>1256</v>
      </c>
      <c r="G129" s="227"/>
      <c r="H129" s="230">
        <v>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241</v>
      </c>
      <c r="AU129" s="236" t="s">
        <v>133</v>
      </c>
      <c r="AV129" s="13" t="s">
        <v>79</v>
      </c>
      <c r="AW129" s="13" t="s">
        <v>31</v>
      </c>
      <c r="AX129" s="13" t="s">
        <v>69</v>
      </c>
      <c r="AY129" s="236" t="s">
        <v>122</v>
      </c>
    </row>
    <row r="130" s="13" customFormat="1">
      <c r="A130" s="13"/>
      <c r="B130" s="226"/>
      <c r="C130" s="227"/>
      <c r="D130" s="209" t="s">
        <v>241</v>
      </c>
      <c r="E130" s="228" t="s">
        <v>19</v>
      </c>
      <c r="F130" s="229" t="s">
        <v>1257</v>
      </c>
      <c r="G130" s="227"/>
      <c r="H130" s="230">
        <v>9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241</v>
      </c>
      <c r="AU130" s="236" t="s">
        <v>133</v>
      </c>
      <c r="AV130" s="13" t="s">
        <v>79</v>
      </c>
      <c r="AW130" s="13" t="s">
        <v>31</v>
      </c>
      <c r="AX130" s="13" t="s">
        <v>69</v>
      </c>
      <c r="AY130" s="236" t="s">
        <v>122</v>
      </c>
    </row>
    <row r="131" s="14" customFormat="1">
      <c r="A131" s="14"/>
      <c r="B131" s="237"/>
      <c r="C131" s="238"/>
      <c r="D131" s="209" t="s">
        <v>241</v>
      </c>
      <c r="E131" s="239" t="s">
        <v>19</v>
      </c>
      <c r="F131" s="240" t="s">
        <v>243</v>
      </c>
      <c r="G131" s="238"/>
      <c r="H131" s="241">
        <v>27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241</v>
      </c>
      <c r="AU131" s="247" t="s">
        <v>133</v>
      </c>
      <c r="AV131" s="14" t="s">
        <v>121</v>
      </c>
      <c r="AW131" s="14" t="s">
        <v>31</v>
      </c>
      <c r="AX131" s="14" t="s">
        <v>77</v>
      </c>
      <c r="AY131" s="247" t="s">
        <v>122</v>
      </c>
    </row>
    <row r="132" s="2" customFormat="1" ht="16.5" customHeight="1">
      <c r="A132" s="38"/>
      <c r="B132" s="39"/>
      <c r="C132" s="196" t="s">
        <v>152</v>
      </c>
      <c r="D132" s="196" t="s">
        <v>123</v>
      </c>
      <c r="E132" s="197" t="s">
        <v>1199</v>
      </c>
      <c r="F132" s="198" t="s">
        <v>1200</v>
      </c>
      <c r="G132" s="199" t="s">
        <v>213</v>
      </c>
      <c r="H132" s="200">
        <v>9</v>
      </c>
      <c r="I132" s="201"/>
      <c r="J132" s="202">
        <f>ROUND(I132*H132,2)</f>
        <v>0</v>
      </c>
      <c r="K132" s="198" t="s">
        <v>214</v>
      </c>
      <c r="L132" s="44"/>
      <c r="M132" s="203" t="s">
        <v>19</v>
      </c>
      <c r="N132" s="204" t="s">
        <v>40</v>
      </c>
      <c r="O132" s="84"/>
      <c r="P132" s="205">
        <f>O132*H132</f>
        <v>0</v>
      </c>
      <c r="Q132" s="205">
        <v>0.0020799999999999998</v>
      </c>
      <c r="R132" s="205">
        <f>Q132*H132</f>
        <v>0.018719999999999997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121</v>
      </c>
      <c r="AT132" s="207" t="s">
        <v>123</v>
      </c>
      <c r="AU132" s="207" t="s">
        <v>133</v>
      </c>
      <c r="AY132" s="17" t="s">
        <v>122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77</v>
      </c>
      <c r="BK132" s="208">
        <f>ROUND(I132*H132,2)</f>
        <v>0</v>
      </c>
      <c r="BL132" s="17" t="s">
        <v>121</v>
      </c>
      <c r="BM132" s="207" t="s">
        <v>1258</v>
      </c>
    </row>
    <row r="133" s="2" customFormat="1">
      <c r="A133" s="38"/>
      <c r="B133" s="39"/>
      <c r="C133" s="40"/>
      <c r="D133" s="209" t="s">
        <v>128</v>
      </c>
      <c r="E133" s="40"/>
      <c r="F133" s="210" t="s">
        <v>1202</v>
      </c>
      <c r="G133" s="40"/>
      <c r="H133" s="40"/>
      <c r="I133" s="211"/>
      <c r="J133" s="40"/>
      <c r="K133" s="40"/>
      <c r="L133" s="44"/>
      <c r="M133" s="212"/>
      <c r="N133" s="21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128</v>
      </c>
      <c r="AU133" s="17" t="s">
        <v>133</v>
      </c>
    </row>
    <row r="134" s="13" customFormat="1">
      <c r="A134" s="13"/>
      <c r="B134" s="226"/>
      <c r="C134" s="227"/>
      <c r="D134" s="209" t="s">
        <v>241</v>
      </c>
      <c r="E134" s="228" t="s">
        <v>19</v>
      </c>
      <c r="F134" s="229" t="s">
        <v>1259</v>
      </c>
      <c r="G134" s="227"/>
      <c r="H134" s="230">
        <v>3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241</v>
      </c>
      <c r="AU134" s="236" t="s">
        <v>133</v>
      </c>
      <c r="AV134" s="13" t="s">
        <v>79</v>
      </c>
      <c r="AW134" s="13" t="s">
        <v>31</v>
      </c>
      <c r="AX134" s="13" t="s">
        <v>69</v>
      </c>
      <c r="AY134" s="236" t="s">
        <v>122</v>
      </c>
    </row>
    <row r="135" s="13" customFormat="1">
      <c r="A135" s="13"/>
      <c r="B135" s="226"/>
      <c r="C135" s="227"/>
      <c r="D135" s="209" t="s">
        <v>241</v>
      </c>
      <c r="E135" s="228" t="s">
        <v>19</v>
      </c>
      <c r="F135" s="229" t="s">
        <v>1260</v>
      </c>
      <c r="G135" s="227"/>
      <c r="H135" s="230">
        <v>3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241</v>
      </c>
      <c r="AU135" s="236" t="s">
        <v>133</v>
      </c>
      <c r="AV135" s="13" t="s">
        <v>79</v>
      </c>
      <c r="AW135" s="13" t="s">
        <v>31</v>
      </c>
      <c r="AX135" s="13" t="s">
        <v>69</v>
      </c>
      <c r="AY135" s="236" t="s">
        <v>122</v>
      </c>
    </row>
    <row r="136" s="13" customFormat="1">
      <c r="A136" s="13"/>
      <c r="B136" s="226"/>
      <c r="C136" s="227"/>
      <c r="D136" s="209" t="s">
        <v>241</v>
      </c>
      <c r="E136" s="228" t="s">
        <v>19</v>
      </c>
      <c r="F136" s="229" t="s">
        <v>1261</v>
      </c>
      <c r="G136" s="227"/>
      <c r="H136" s="230">
        <v>3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241</v>
      </c>
      <c r="AU136" s="236" t="s">
        <v>133</v>
      </c>
      <c r="AV136" s="13" t="s">
        <v>79</v>
      </c>
      <c r="AW136" s="13" t="s">
        <v>31</v>
      </c>
      <c r="AX136" s="13" t="s">
        <v>69</v>
      </c>
      <c r="AY136" s="236" t="s">
        <v>122</v>
      </c>
    </row>
    <row r="137" s="14" customFormat="1">
      <c r="A137" s="14"/>
      <c r="B137" s="237"/>
      <c r="C137" s="238"/>
      <c r="D137" s="209" t="s">
        <v>241</v>
      </c>
      <c r="E137" s="239" t="s">
        <v>19</v>
      </c>
      <c r="F137" s="240" t="s">
        <v>243</v>
      </c>
      <c r="G137" s="238"/>
      <c r="H137" s="241">
        <v>9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241</v>
      </c>
      <c r="AU137" s="247" t="s">
        <v>133</v>
      </c>
      <c r="AV137" s="14" t="s">
        <v>121</v>
      </c>
      <c r="AW137" s="14" t="s">
        <v>31</v>
      </c>
      <c r="AX137" s="14" t="s">
        <v>77</v>
      </c>
      <c r="AY137" s="247" t="s">
        <v>122</v>
      </c>
    </row>
    <row r="138" s="2" customFormat="1" ht="16.5" customHeight="1">
      <c r="A138" s="38"/>
      <c r="B138" s="39"/>
      <c r="C138" s="196" t="s">
        <v>156</v>
      </c>
      <c r="D138" s="196" t="s">
        <v>123</v>
      </c>
      <c r="E138" s="197" t="s">
        <v>1203</v>
      </c>
      <c r="F138" s="198" t="s">
        <v>1204</v>
      </c>
      <c r="G138" s="199" t="s">
        <v>213</v>
      </c>
      <c r="H138" s="200">
        <v>72</v>
      </c>
      <c r="I138" s="201"/>
      <c r="J138" s="202">
        <f>ROUND(I138*H138,2)</f>
        <v>0</v>
      </c>
      <c r="K138" s="198" t="s">
        <v>214</v>
      </c>
      <c r="L138" s="44"/>
      <c r="M138" s="203" t="s">
        <v>19</v>
      </c>
      <c r="N138" s="204" t="s">
        <v>40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121</v>
      </c>
      <c r="AT138" s="207" t="s">
        <v>123</v>
      </c>
      <c r="AU138" s="207" t="s">
        <v>133</v>
      </c>
      <c r="AY138" s="17" t="s">
        <v>122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77</v>
      </c>
      <c r="BK138" s="208">
        <f>ROUND(I138*H138,2)</f>
        <v>0</v>
      </c>
      <c r="BL138" s="17" t="s">
        <v>121</v>
      </c>
      <c r="BM138" s="207" t="s">
        <v>1262</v>
      </c>
    </row>
    <row r="139" s="2" customFormat="1">
      <c r="A139" s="38"/>
      <c r="B139" s="39"/>
      <c r="C139" s="40"/>
      <c r="D139" s="209" t="s">
        <v>128</v>
      </c>
      <c r="E139" s="40"/>
      <c r="F139" s="210" t="s">
        <v>1206</v>
      </c>
      <c r="G139" s="40"/>
      <c r="H139" s="40"/>
      <c r="I139" s="211"/>
      <c r="J139" s="40"/>
      <c r="K139" s="40"/>
      <c r="L139" s="44"/>
      <c r="M139" s="212"/>
      <c r="N139" s="21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133</v>
      </c>
    </row>
    <row r="140" s="13" customFormat="1">
      <c r="A140" s="13"/>
      <c r="B140" s="226"/>
      <c r="C140" s="227"/>
      <c r="D140" s="209" t="s">
        <v>241</v>
      </c>
      <c r="E140" s="228" t="s">
        <v>19</v>
      </c>
      <c r="F140" s="229" t="s">
        <v>1232</v>
      </c>
      <c r="G140" s="227"/>
      <c r="H140" s="230">
        <v>24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241</v>
      </c>
      <c r="AU140" s="236" t="s">
        <v>133</v>
      </c>
      <c r="AV140" s="13" t="s">
        <v>79</v>
      </c>
      <c r="AW140" s="13" t="s">
        <v>31</v>
      </c>
      <c r="AX140" s="13" t="s">
        <v>69</v>
      </c>
      <c r="AY140" s="236" t="s">
        <v>122</v>
      </c>
    </row>
    <row r="141" s="13" customFormat="1">
      <c r="A141" s="13"/>
      <c r="B141" s="226"/>
      <c r="C141" s="227"/>
      <c r="D141" s="209" t="s">
        <v>241</v>
      </c>
      <c r="E141" s="228" t="s">
        <v>19</v>
      </c>
      <c r="F141" s="229" t="s">
        <v>1233</v>
      </c>
      <c r="G141" s="227"/>
      <c r="H141" s="230">
        <v>24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241</v>
      </c>
      <c r="AU141" s="236" t="s">
        <v>133</v>
      </c>
      <c r="AV141" s="13" t="s">
        <v>79</v>
      </c>
      <c r="AW141" s="13" t="s">
        <v>31</v>
      </c>
      <c r="AX141" s="13" t="s">
        <v>69</v>
      </c>
      <c r="AY141" s="236" t="s">
        <v>122</v>
      </c>
    </row>
    <row r="142" s="13" customFormat="1">
      <c r="A142" s="13"/>
      <c r="B142" s="226"/>
      <c r="C142" s="227"/>
      <c r="D142" s="209" t="s">
        <v>241</v>
      </c>
      <c r="E142" s="228" t="s">
        <v>19</v>
      </c>
      <c r="F142" s="229" t="s">
        <v>1233</v>
      </c>
      <c r="G142" s="227"/>
      <c r="H142" s="230">
        <v>24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241</v>
      </c>
      <c r="AU142" s="236" t="s">
        <v>133</v>
      </c>
      <c r="AV142" s="13" t="s">
        <v>79</v>
      </c>
      <c r="AW142" s="13" t="s">
        <v>31</v>
      </c>
      <c r="AX142" s="13" t="s">
        <v>69</v>
      </c>
      <c r="AY142" s="236" t="s">
        <v>122</v>
      </c>
    </row>
    <row r="143" s="14" customFormat="1">
      <c r="A143" s="14"/>
      <c r="B143" s="237"/>
      <c r="C143" s="238"/>
      <c r="D143" s="209" t="s">
        <v>241</v>
      </c>
      <c r="E143" s="239" t="s">
        <v>19</v>
      </c>
      <c r="F143" s="240" t="s">
        <v>243</v>
      </c>
      <c r="G143" s="238"/>
      <c r="H143" s="241">
        <v>72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241</v>
      </c>
      <c r="AU143" s="247" t="s">
        <v>133</v>
      </c>
      <c r="AV143" s="14" t="s">
        <v>121</v>
      </c>
      <c r="AW143" s="14" t="s">
        <v>31</v>
      </c>
      <c r="AX143" s="14" t="s">
        <v>77</v>
      </c>
      <c r="AY143" s="247" t="s">
        <v>122</v>
      </c>
    </row>
    <row r="144" s="2" customFormat="1" ht="16.5" customHeight="1">
      <c r="A144" s="38"/>
      <c r="B144" s="39"/>
      <c r="C144" s="196" t="s">
        <v>160</v>
      </c>
      <c r="D144" s="196" t="s">
        <v>123</v>
      </c>
      <c r="E144" s="197" t="s">
        <v>1207</v>
      </c>
      <c r="F144" s="198" t="s">
        <v>1208</v>
      </c>
      <c r="G144" s="199" t="s">
        <v>238</v>
      </c>
      <c r="H144" s="200">
        <v>66</v>
      </c>
      <c r="I144" s="201"/>
      <c r="J144" s="202">
        <f>ROUND(I144*H144,2)</f>
        <v>0</v>
      </c>
      <c r="K144" s="198" t="s">
        <v>214</v>
      </c>
      <c r="L144" s="44"/>
      <c r="M144" s="203" t="s">
        <v>19</v>
      </c>
      <c r="N144" s="204" t="s">
        <v>40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121</v>
      </c>
      <c r="AT144" s="207" t="s">
        <v>123</v>
      </c>
      <c r="AU144" s="207" t="s">
        <v>133</v>
      </c>
      <c r="AY144" s="17" t="s">
        <v>122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77</v>
      </c>
      <c r="BK144" s="208">
        <f>ROUND(I144*H144,2)</f>
        <v>0</v>
      </c>
      <c r="BL144" s="17" t="s">
        <v>121</v>
      </c>
      <c r="BM144" s="207" t="s">
        <v>1263</v>
      </c>
    </row>
    <row r="145" s="2" customFormat="1">
      <c r="A145" s="38"/>
      <c r="B145" s="39"/>
      <c r="C145" s="40"/>
      <c r="D145" s="209" t="s">
        <v>128</v>
      </c>
      <c r="E145" s="40"/>
      <c r="F145" s="210" t="s">
        <v>1210</v>
      </c>
      <c r="G145" s="40"/>
      <c r="H145" s="40"/>
      <c r="I145" s="211"/>
      <c r="J145" s="40"/>
      <c r="K145" s="40"/>
      <c r="L145" s="44"/>
      <c r="M145" s="212"/>
      <c r="N145" s="21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133</v>
      </c>
    </row>
    <row r="146" s="13" customFormat="1">
      <c r="A146" s="13"/>
      <c r="B146" s="226"/>
      <c r="C146" s="227"/>
      <c r="D146" s="209" t="s">
        <v>241</v>
      </c>
      <c r="E146" s="228" t="s">
        <v>19</v>
      </c>
      <c r="F146" s="229" t="s">
        <v>1264</v>
      </c>
      <c r="G146" s="227"/>
      <c r="H146" s="230">
        <v>10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241</v>
      </c>
      <c r="AU146" s="236" t="s">
        <v>133</v>
      </c>
      <c r="AV146" s="13" t="s">
        <v>79</v>
      </c>
      <c r="AW146" s="13" t="s">
        <v>31</v>
      </c>
      <c r="AX146" s="13" t="s">
        <v>69</v>
      </c>
      <c r="AY146" s="236" t="s">
        <v>122</v>
      </c>
    </row>
    <row r="147" s="13" customFormat="1">
      <c r="A147" s="13"/>
      <c r="B147" s="226"/>
      <c r="C147" s="227"/>
      <c r="D147" s="209" t="s">
        <v>241</v>
      </c>
      <c r="E147" s="228" t="s">
        <v>19</v>
      </c>
      <c r="F147" s="229" t="s">
        <v>1265</v>
      </c>
      <c r="G147" s="227"/>
      <c r="H147" s="230">
        <v>12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241</v>
      </c>
      <c r="AU147" s="236" t="s">
        <v>133</v>
      </c>
      <c r="AV147" s="13" t="s">
        <v>79</v>
      </c>
      <c r="AW147" s="13" t="s">
        <v>31</v>
      </c>
      <c r="AX147" s="13" t="s">
        <v>69</v>
      </c>
      <c r="AY147" s="236" t="s">
        <v>122</v>
      </c>
    </row>
    <row r="148" s="13" customFormat="1">
      <c r="A148" s="13"/>
      <c r="B148" s="226"/>
      <c r="C148" s="227"/>
      <c r="D148" s="209" t="s">
        <v>241</v>
      </c>
      <c r="E148" s="228" t="s">
        <v>19</v>
      </c>
      <c r="F148" s="229" t="s">
        <v>1266</v>
      </c>
      <c r="G148" s="227"/>
      <c r="H148" s="230">
        <v>10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241</v>
      </c>
      <c r="AU148" s="236" t="s">
        <v>133</v>
      </c>
      <c r="AV148" s="13" t="s">
        <v>79</v>
      </c>
      <c r="AW148" s="13" t="s">
        <v>31</v>
      </c>
      <c r="AX148" s="13" t="s">
        <v>69</v>
      </c>
      <c r="AY148" s="236" t="s">
        <v>122</v>
      </c>
    </row>
    <row r="149" s="13" customFormat="1">
      <c r="A149" s="13"/>
      <c r="B149" s="226"/>
      <c r="C149" s="227"/>
      <c r="D149" s="209" t="s">
        <v>241</v>
      </c>
      <c r="E149" s="228" t="s">
        <v>19</v>
      </c>
      <c r="F149" s="229" t="s">
        <v>1267</v>
      </c>
      <c r="G149" s="227"/>
      <c r="H149" s="230">
        <v>12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241</v>
      </c>
      <c r="AU149" s="236" t="s">
        <v>133</v>
      </c>
      <c r="AV149" s="13" t="s">
        <v>79</v>
      </c>
      <c r="AW149" s="13" t="s">
        <v>31</v>
      </c>
      <c r="AX149" s="13" t="s">
        <v>69</v>
      </c>
      <c r="AY149" s="236" t="s">
        <v>122</v>
      </c>
    </row>
    <row r="150" s="13" customFormat="1">
      <c r="A150" s="13"/>
      <c r="B150" s="226"/>
      <c r="C150" s="227"/>
      <c r="D150" s="209" t="s">
        <v>241</v>
      </c>
      <c r="E150" s="228" t="s">
        <v>19</v>
      </c>
      <c r="F150" s="229" t="s">
        <v>1268</v>
      </c>
      <c r="G150" s="227"/>
      <c r="H150" s="230">
        <v>10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241</v>
      </c>
      <c r="AU150" s="236" t="s">
        <v>133</v>
      </c>
      <c r="AV150" s="13" t="s">
        <v>79</v>
      </c>
      <c r="AW150" s="13" t="s">
        <v>31</v>
      </c>
      <c r="AX150" s="13" t="s">
        <v>69</v>
      </c>
      <c r="AY150" s="236" t="s">
        <v>122</v>
      </c>
    </row>
    <row r="151" s="13" customFormat="1">
      <c r="A151" s="13"/>
      <c r="B151" s="226"/>
      <c r="C151" s="227"/>
      <c r="D151" s="209" t="s">
        <v>241</v>
      </c>
      <c r="E151" s="228" t="s">
        <v>19</v>
      </c>
      <c r="F151" s="229" t="s">
        <v>1269</v>
      </c>
      <c r="G151" s="227"/>
      <c r="H151" s="230">
        <v>12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241</v>
      </c>
      <c r="AU151" s="236" t="s">
        <v>133</v>
      </c>
      <c r="AV151" s="13" t="s">
        <v>79</v>
      </c>
      <c r="AW151" s="13" t="s">
        <v>31</v>
      </c>
      <c r="AX151" s="13" t="s">
        <v>69</v>
      </c>
      <c r="AY151" s="236" t="s">
        <v>122</v>
      </c>
    </row>
    <row r="152" s="14" customFormat="1">
      <c r="A152" s="14"/>
      <c r="B152" s="237"/>
      <c r="C152" s="238"/>
      <c r="D152" s="209" t="s">
        <v>241</v>
      </c>
      <c r="E152" s="239" t="s">
        <v>19</v>
      </c>
      <c r="F152" s="240" t="s">
        <v>243</v>
      </c>
      <c r="G152" s="238"/>
      <c r="H152" s="241">
        <v>66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241</v>
      </c>
      <c r="AU152" s="247" t="s">
        <v>133</v>
      </c>
      <c r="AV152" s="14" t="s">
        <v>121</v>
      </c>
      <c r="AW152" s="14" t="s">
        <v>31</v>
      </c>
      <c r="AX152" s="14" t="s">
        <v>77</v>
      </c>
      <c r="AY152" s="247" t="s">
        <v>122</v>
      </c>
    </row>
    <row r="153" s="2" customFormat="1" ht="16.5" customHeight="1">
      <c r="A153" s="38"/>
      <c r="B153" s="39"/>
      <c r="C153" s="248" t="s">
        <v>169</v>
      </c>
      <c r="D153" s="248" t="s">
        <v>316</v>
      </c>
      <c r="E153" s="249" t="s">
        <v>1159</v>
      </c>
      <c r="F153" s="250" t="s">
        <v>1160</v>
      </c>
      <c r="G153" s="251" t="s">
        <v>319</v>
      </c>
      <c r="H153" s="252">
        <v>6</v>
      </c>
      <c r="I153" s="253"/>
      <c r="J153" s="254">
        <f>ROUND(I153*H153,2)</f>
        <v>0</v>
      </c>
      <c r="K153" s="250" t="s">
        <v>214</v>
      </c>
      <c r="L153" s="255"/>
      <c r="M153" s="256" t="s">
        <v>19</v>
      </c>
      <c r="N153" s="257" t="s">
        <v>40</v>
      </c>
      <c r="O153" s="84"/>
      <c r="P153" s="205">
        <f>O153*H153</f>
        <v>0</v>
      </c>
      <c r="Q153" s="205">
        <v>0.001</v>
      </c>
      <c r="R153" s="205">
        <f>Q153*H153</f>
        <v>0.0060000000000000001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152</v>
      </c>
      <c r="AT153" s="207" t="s">
        <v>316</v>
      </c>
      <c r="AU153" s="207" t="s">
        <v>133</v>
      </c>
      <c r="AY153" s="17" t="s">
        <v>122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77</v>
      </c>
      <c r="BK153" s="208">
        <f>ROUND(I153*H153,2)</f>
        <v>0</v>
      </c>
      <c r="BL153" s="17" t="s">
        <v>121</v>
      </c>
      <c r="BM153" s="207" t="s">
        <v>1270</v>
      </c>
    </row>
    <row r="154" s="2" customFormat="1">
      <c r="A154" s="38"/>
      <c r="B154" s="39"/>
      <c r="C154" s="40"/>
      <c r="D154" s="209" t="s">
        <v>128</v>
      </c>
      <c r="E154" s="40"/>
      <c r="F154" s="210" t="s">
        <v>1160</v>
      </c>
      <c r="G154" s="40"/>
      <c r="H154" s="40"/>
      <c r="I154" s="211"/>
      <c r="J154" s="40"/>
      <c r="K154" s="40"/>
      <c r="L154" s="44"/>
      <c r="M154" s="212"/>
      <c r="N154" s="213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133</v>
      </c>
    </row>
    <row r="155" s="13" customFormat="1">
      <c r="A155" s="13"/>
      <c r="B155" s="226"/>
      <c r="C155" s="227"/>
      <c r="D155" s="209" t="s">
        <v>241</v>
      </c>
      <c r="E155" s="228" t="s">
        <v>19</v>
      </c>
      <c r="F155" s="229" t="s">
        <v>1271</v>
      </c>
      <c r="G155" s="227"/>
      <c r="H155" s="230">
        <v>2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241</v>
      </c>
      <c r="AU155" s="236" t="s">
        <v>133</v>
      </c>
      <c r="AV155" s="13" t="s">
        <v>79</v>
      </c>
      <c r="AW155" s="13" t="s">
        <v>31</v>
      </c>
      <c r="AX155" s="13" t="s">
        <v>69</v>
      </c>
      <c r="AY155" s="236" t="s">
        <v>122</v>
      </c>
    </row>
    <row r="156" s="13" customFormat="1">
      <c r="A156" s="13"/>
      <c r="B156" s="226"/>
      <c r="C156" s="227"/>
      <c r="D156" s="209" t="s">
        <v>241</v>
      </c>
      <c r="E156" s="228" t="s">
        <v>19</v>
      </c>
      <c r="F156" s="229" t="s">
        <v>1272</v>
      </c>
      <c r="G156" s="227"/>
      <c r="H156" s="230">
        <v>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241</v>
      </c>
      <c r="AU156" s="236" t="s">
        <v>133</v>
      </c>
      <c r="AV156" s="13" t="s">
        <v>79</v>
      </c>
      <c r="AW156" s="13" t="s">
        <v>31</v>
      </c>
      <c r="AX156" s="13" t="s">
        <v>69</v>
      </c>
      <c r="AY156" s="236" t="s">
        <v>122</v>
      </c>
    </row>
    <row r="157" s="13" customFormat="1">
      <c r="A157" s="13"/>
      <c r="B157" s="226"/>
      <c r="C157" s="227"/>
      <c r="D157" s="209" t="s">
        <v>241</v>
      </c>
      <c r="E157" s="228" t="s">
        <v>19</v>
      </c>
      <c r="F157" s="229" t="s">
        <v>1273</v>
      </c>
      <c r="G157" s="227"/>
      <c r="H157" s="230">
        <v>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241</v>
      </c>
      <c r="AU157" s="236" t="s">
        <v>133</v>
      </c>
      <c r="AV157" s="13" t="s">
        <v>79</v>
      </c>
      <c r="AW157" s="13" t="s">
        <v>31</v>
      </c>
      <c r="AX157" s="13" t="s">
        <v>69</v>
      </c>
      <c r="AY157" s="236" t="s">
        <v>122</v>
      </c>
    </row>
    <row r="158" s="14" customFormat="1">
      <c r="A158" s="14"/>
      <c r="B158" s="237"/>
      <c r="C158" s="238"/>
      <c r="D158" s="209" t="s">
        <v>241</v>
      </c>
      <c r="E158" s="239" t="s">
        <v>19</v>
      </c>
      <c r="F158" s="240" t="s">
        <v>243</v>
      </c>
      <c r="G158" s="238"/>
      <c r="H158" s="241">
        <v>6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241</v>
      </c>
      <c r="AU158" s="247" t="s">
        <v>133</v>
      </c>
      <c r="AV158" s="14" t="s">
        <v>121</v>
      </c>
      <c r="AW158" s="14" t="s">
        <v>31</v>
      </c>
      <c r="AX158" s="14" t="s">
        <v>77</v>
      </c>
      <c r="AY158" s="247" t="s">
        <v>122</v>
      </c>
    </row>
    <row r="159" s="11" customFormat="1" ht="22.8" customHeight="1">
      <c r="A159" s="11"/>
      <c r="B159" s="182"/>
      <c r="C159" s="183"/>
      <c r="D159" s="184" t="s">
        <v>68</v>
      </c>
      <c r="E159" s="224" t="s">
        <v>405</v>
      </c>
      <c r="F159" s="224" t="s">
        <v>406</v>
      </c>
      <c r="G159" s="183"/>
      <c r="H159" s="183"/>
      <c r="I159" s="186"/>
      <c r="J159" s="225">
        <f>BK159</f>
        <v>0</v>
      </c>
      <c r="K159" s="183"/>
      <c r="L159" s="188"/>
      <c r="M159" s="189"/>
      <c r="N159" s="190"/>
      <c r="O159" s="190"/>
      <c r="P159" s="191">
        <f>SUM(P160:P161)</f>
        <v>0</v>
      </c>
      <c r="Q159" s="190"/>
      <c r="R159" s="191">
        <f>SUM(R160:R161)</f>
        <v>0</v>
      </c>
      <c r="S159" s="190"/>
      <c r="T159" s="192">
        <f>SUM(T160:T161)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3" t="s">
        <v>77</v>
      </c>
      <c r="AT159" s="194" t="s">
        <v>68</v>
      </c>
      <c r="AU159" s="194" t="s">
        <v>77</v>
      </c>
      <c r="AY159" s="193" t="s">
        <v>122</v>
      </c>
      <c r="BK159" s="195">
        <f>SUM(BK160:BK161)</f>
        <v>0</v>
      </c>
    </row>
    <row r="160" s="2" customFormat="1" ht="16.5" customHeight="1">
      <c r="A160" s="38"/>
      <c r="B160" s="39"/>
      <c r="C160" s="196" t="s">
        <v>165</v>
      </c>
      <c r="D160" s="196" t="s">
        <v>123</v>
      </c>
      <c r="E160" s="197" t="s">
        <v>1213</v>
      </c>
      <c r="F160" s="198" t="s">
        <v>1214</v>
      </c>
      <c r="G160" s="199" t="s">
        <v>410</v>
      </c>
      <c r="H160" s="200">
        <v>1.5349999999999999</v>
      </c>
      <c r="I160" s="201"/>
      <c r="J160" s="202">
        <f>ROUND(I160*H160,2)</f>
        <v>0</v>
      </c>
      <c r="K160" s="198" t="s">
        <v>214</v>
      </c>
      <c r="L160" s="44"/>
      <c r="M160" s="203" t="s">
        <v>19</v>
      </c>
      <c r="N160" s="204" t="s">
        <v>40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121</v>
      </c>
      <c r="AT160" s="207" t="s">
        <v>123</v>
      </c>
      <c r="AU160" s="207" t="s">
        <v>79</v>
      </c>
      <c r="AY160" s="17" t="s">
        <v>122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77</v>
      </c>
      <c r="BK160" s="208">
        <f>ROUND(I160*H160,2)</f>
        <v>0</v>
      </c>
      <c r="BL160" s="17" t="s">
        <v>121</v>
      </c>
      <c r="BM160" s="207" t="s">
        <v>1274</v>
      </c>
    </row>
    <row r="161" s="2" customFormat="1">
      <c r="A161" s="38"/>
      <c r="B161" s="39"/>
      <c r="C161" s="40"/>
      <c r="D161" s="209" t="s">
        <v>128</v>
      </c>
      <c r="E161" s="40"/>
      <c r="F161" s="210" t="s">
        <v>1216</v>
      </c>
      <c r="G161" s="40"/>
      <c r="H161" s="40"/>
      <c r="I161" s="211"/>
      <c r="J161" s="40"/>
      <c r="K161" s="40"/>
      <c r="L161" s="44"/>
      <c r="M161" s="214"/>
      <c r="N161" s="215"/>
      <c r="O161" s="216"/>
      <c r="P161" s="216"/>
      <c r="Q161" s="216"/>
      <c r="R161" s="216"/>
      <c r="S161" s="216"/>
      <c r="T161" s="217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79</v>
      </c>
    </row>
    <row r="162" s="2" customFormat="1" ht="6.96" customHeight="1">
      <c r="A162" s="38"/>
      <c r="B162" s="59"/>
      <c r="C162" s="60"/>
      <c r="D162" s="60"/>
      <c r="E162" s="60"/>
      <c r="F162" s="60"/>
      <c r="G162" s="60"/>
      <c r="H162" s="60"/>
      <c r="I162" s="60"/>
      <c r="J162" s="60"/>
      <c r="K162" s="60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w9a4LwH9wcG4f+B4Dnb8BqAuZNxV0ye6kkA+0eI1GOpZEN/bM2CVa2e2MT3NzjdWrWFEYV88zA6/dPLZiggmfg==" hashValue="Jpxc2aiTU83fEbxOiWX5qipFvUuoRKf7Bnl1fbt8dFFycvTsa/D8mCNi6lDmUmHqcYtL1/VPSdQaObzrhWaq7Q==" algorithmName="SHA-512" password="CC35"/>
  <autoFilter ref="C82:K16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1275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1276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1277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1278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1279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1280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1281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1282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1283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1284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1285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76</v>
      </c>
      <c r="F18" s="272" t="s">
        <v>1286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1287</v>
      </c>
      <c r="F19" s="272" t="s">
        <v>1288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1289</v>
      </c>
      <c r="F20" s="272" t="s">
        <v>1290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1291</v>
      </c>
      <c r="F21" s="272" t="s">
        <v>75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1292</v>
      </c>
      <c r="F22" s="272" t="s">
        <v>1293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1294</v>
      </c>
      <c r="F23" s="272" t="s">
        <v>1295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1296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1297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1298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1299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1300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1301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1302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1303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1304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107</v>
      </c>
      <c r="F36" s="272"/>
      <c r="G36" s="272" t="s">
        <v>1305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1306</v>
      </c>
      <c r="F37" s="272"/>
      <c r="G37" s="272" t="s">
        <v>1307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50</v>
      </c>
      <c r="F38" s="272"/>
      <c r="G38" s="272" t="s">
        <v>1308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51</v>
      </c>
      <c r="F39" s="272"/>
      <c r="G39" s="272" t="s">
        <v>1309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108</v>
      </c>
      <c r="F40" s="272"/>
      <c r="G40" s="272" t="s">
        <v>1310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109</v>
      </c>
      <c r="F41" s="272"/>
      <c r="G41" s="272" t="s">
        <v>1311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1312</v>
      </c>
      <c r="F42" s="272"/>
      <c r="G42" s="272" t="s">
        <v>1313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1314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1315</v>
      </c>
      <c r="F44" s="272"/>
      <c r="G44" s="272" t="s">
        <v>1316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111</v>
      </c>
      <c r="F45" s="272"/>
      <c r="G45" s="272" t="s">
        <v>1317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1318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1319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1320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1321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1322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1323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1324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1325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1326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1327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1328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1329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1330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1331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1332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1333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1334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1335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1336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1337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1338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1339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1340</v>
      </c>
      <c r="D76" s="290"/>
      <c r="E76" s="290"/>
      <c r="F76" s="290" t="s">
        <v>1341</v>
      </c>
      <c r="G76" s="291"/>
      <c r="H76" s="290" t="s">
        <v>51</v>
      </c>
      <c r="I76" s="290" t="s">
        <v>54</v>
      </c>
      <c r="J76" s="290" t="s">
        <v>1342</v>
      </c>
      <c r="K76" s="289"/>
    </row>
    <row r="77" s="1" customFormat="1" ht="17.25" customHeight="1">
      <c r="B77" s="287"/>
      <c r="C77" s="292" t="s">
        <v>1343</v>
      </c>
      <c r="D77" s="292"/>
      <c r="E77" s="292"/>
      <c r="F77" s="293" t="s">
        <v>1344</v>
      </c>
      <c r="G77" s="294"/>
      <c r="H77" s="292"/>
      <c r="I77" s="292"/>
      <c r="J77" s="292" t="s">
        <v>1345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50</v>
      </c>
      <c r="D79" s="297"/>
      <c r="E79" s="297"/>
      <c r="F79" s="298" t="s">
        <v>1346</v>
      </c>
      <c r="G79" s="299"/>
      <c r="H79" s="275" t="s">
        <v>1347</v>
      </c>
      <c r="I79" s="275" t="s">
        <v>1348</v>
      </c>
      <c r="J79" s="275">
        <v>20</v>
      </c>
      <c r="K79" s="289"/>
    </row>
    <row r="80" s="1" customFormat="1" ht="15" customHeight="1">
      <c r="B80" s="287"/>
      <c r="C80" s="275" t="s">
        <v>1349</v>
      </c>
      <c r="D80" s="275"/>
      <c r="E80" s="275"/>
      <c r="F80" s="298" t="s">
        <v>1346</v>
      </c>
      <c r="G80" s="299"/>
      <c r="H80" s="275" t="s">
        <v>1350</v>
      </c>
      <c r="I80" s="275" t="s">
        <v>1348</v>
      </c>
      <c r="J80" s="275">
        <v>120</v>
      </c>
      <c r="K80" s="289"/>
    </row>
    <row r="81" s="1" customFormat="1" ht="15" customHeight="1">
      <c r="B81" s="300"/>
      <c r="C81" s="275" t="s">
        <v>1351</v>
      </c>
      <c r="D81" s="275"/>
      <c r="E81" s="275"/>
      <c r="F81" s="298" t="s">
        <v>1352</v>
      </c>
      <c r="G81" s="299"/>
      <c r="H81" s="275" t="s">
        <v>1353</v>
      </c>
      <c r="I81" s="275" t="s">
        <v>1348</v>
      </c>
      <c r="J81" s="275">
        <v>50</v>
      </c>
      <c r="K81" s="289"/>
    </row>
    <row r="82" s="1" customFormat="1" ht="15" customHeight="1">
      <c r="B82" s="300"/>
      <c r="C82" s="275" t="s">
        <v>1354</v>
      </c>
      <c r="D82" s="275"/>
      <c r="E82" s="275"/>
      <c r="F82" s="298" t="s">
        <v>1346</v>
      </c>
      <c r="G82" s="299"/>
      <c r="H82" s="275" t="s">
        <v>1355</v>
      </c>
      <c r="I82" s="275" t="s">
        <v>1356</v>
      </c>
      <c r="J82" s="275"/>
      <c r="K82" s="289"/>
    </row>
    <row r="83" s="1" customFormat="1" ht="15" customHeight="1">
      <c r="B83" s="300"/>
      <c r="C83" s="301" t="s">
        <v>1357</v>
      </c>
      <c r="D83" s="301"/>
      <c r="E83" s="301"/>
      <c r="F83" s="302" t="s">
        <v>1352</v>
      </c>
      <c r="G83" s="301"/>
      <c r="H83" s="301" t="s">
        <v>1358</v>
      </c>
      <c r="I83" s="301" t="s">
        <v>1348</v>
      </c>
      <c r="J83" s="301">
        <v>15</v>
      </c>
      <c r="K83" s="289"/>
    </row>
    <row r="84" s="1" customFormat="1" ht="15" customHeight="1">
      <c r="B84" s="300"/>
      <c r="C84" s="301" t="s">
        <v>1359</v>
      </c>
      <c r="D84" s="301"/>
      <c r="E84" s="301"/>
      <c r="F84" s="302" t="s">
        <v>1352</v>
      </c>
      <c r="G84" s="301"/>
      <c r="H84" s="301" t="s">
        <v>1360</v>
      </c>
      <c r="I84" s="301" t="s">
        <v>1348</v>
      </c>
      <c r="J84" s="301">
        <v>15</v>
      </c>
      <c r="K84" s="289"/>
    </row>
    <row r="85" s="1" customFormat="1" ht="15" customHeight="1">
      <c r="B85" s="300"/>
      <c r="C85" s="301" t="s">
        <v>1361</v>
      </c>
      <c r="D85" s="301"/>
      <c r="E85" s="301"/>
      <c r="F85" s="302" t="s">
        <v>1352</v>
      </c>
      <c r="G85" s="301"/>
      <c r="H85" s="301" t="s">
        <v>1362</v>
      </c>
      <c r="I85" s="301" t="s">
        <v>1348</v>
      </c>
      <c r="J85" s="301">
        <v>20</v>
      </c>
      <c r="K85" s="289"/>
    </row>
    <row r="86" s="1" customFormat="1" ht="15" customHeight="1">
      <c r="B86" s="300"/>
      <c r="C86" s="301" t="s">
        <v>1363</v>
      </c>
      <c r="D86" s="301"/>
      <c r="E86" s="301"/>
      <c r="F86" s="302" t="s">
        <v>1352</v>
      </c>
      <c r="G86" s="301"/>
      <c r="H86" s="301" t="s">
        <v>1364</v>
      </c>
      <c r="I86" s="301" t="s">
        <v>1348</v>
      </c>
      <c r="J86" s="301">
        <v>20</v>
      </c>
      <c r="K86" s="289"/>
    </row>
    <row r="87" s="1" customFormat="1" ht="15" customHeight="1">
      <c r="B87" s="300"/>
      <c r="C87" s="275" t="s">
        <v>1365</v>
      </c>
      <c r="D87" s="275"/>
      <c r="E87" s="275"/>
      <c r="F87" s="298" t="s">
        <v>1352</v>
      </c>
      <c r="G87" s="299"/>
      <c r="H87" s="275" t="s">
        <v>1366</v>
      </c>
      <c r="I87" s="275" t="s">
        <v>1348</v>
      </c>
      <c r="J87" s="275">
        <v>50</v>
      </c>
      <c r="K87" s="289"/>
    </row>
    <row r="88" s="1" customFormat="1" ht="15" customHeight="1">
      <c r="B88" s="300"/>
      <c r="C88" s="275" t="s">
        <v>1367</v>
      </c>
      <c r="D88" s="275"/>
      <c r="E88" s="275"/>
      <c r="F88" s="298" t="s">
        <v>1352</v>
      </c>
      <c r="G88" s="299"/>
      <c r="H88" s="275" t="s">
        <v>1368</v>
      </c>
      <c r="I88" s="275" t="s">
        <v>1348</v>
      </c>
      <c r="J88" s="275">
        <v>20</v>
      </c>
      <c r="K88" s="289"/>
    </row>
    <row r="89" s="1" customFormat="1" ht="15" customHeight="1">
      <c r="B89" s="300"/>
      <c r="C89" s="275" t="s">
        <v>1369</v>
      </c>
      <c r="D89" s="275"/>
      <c r="E89" s="275"/>
      <c r="F89" s="298" t="s">
        <v>1352</v>
      </c>
      <c r="G89" s="299"/>
      <c r="H89" s="275" t="s">
        <v>1370</v>
      </c>
      <c r="I89" s="275" t="s">
        <v>1348</v>
      </c>
      <c r="J89" s="275">
        <v>20</v>
      </c>
      <c r="K89" s="289"/>
    </row>
    <row r="90" s="1" customFormat="1" ht="15" customHeight="1">
      <c r="B90" s="300"/>
      <c r="C90" s="275" t="s">
        <v>1371</v>
      </c>
      <c r="D90" s="275"/>
      <c r="E90" s="275"/>
      <c r="F90" s="298" t="s">
        <v>1352</v>
      </c>
      <c r="G90" s="299"/>
      <c r="H90" s="275" t="s">
        <v>1372</v>
      </c>
      <c r="I90" s="275" t="s">
        <v>1348</v>
      </c>
      <c r="J90" s="275">
        <v>50</v>
      </c>
      <c r="K90" s="289"/>
    </row>
    <row r="91" s="1" customFormat="1" ht="15" customHeight="1">
      <c r="B91" s="300"/>
      <c r="C91" s="275" t="s">
        <v>1373</v>
      </c>
      <c r="D91" s="275"/>
      <c r="E91" s="275"/>
      <c r="F91" s="298" t="s">
        <v>1352</v>
      </c>
      <c r="G91" s="299"/>
      <c r="H91" s="275" t="s">
        <v>1373</v>
      </c>
      <c r="I91" s="275" t="s">
        <v>1348</v>
      </c>
      <c r="J91" s="275">
        <v>50</v>
      </c>
      <c r="K91" s="289"/>
    </row>
    <row r="92" s="1" customFormat="1" ht="15" customHeight="1">
      <c r="B92" s="300"/>
      <c r="C92" s="275" t="s">
        <v>1374</v>
      </c>
      <c r="D92" s="275"/>
      <c r="E92" s="275"/>
      <c r="F92" s="298" t="s">
        <v>1352</v>
      </c>
      <c r="G92" s="299"/>
      <c r="H92" s="275" t="s">
        <v>1375</v>
      </c>
      <c r="I92" s="275" t="s">
        <v>1348</v>
      </c>
      <c r="J92" s="275">
        <v>255</v>
      </c>
      <c r="K92" s="289"/>
    </row>
    <row r="93" s="1" customFormat="1" ht="15" customHeight="1">
      <c r="B93" s="300"/>
      <c r="C93" s="275" t="s">
        <v>1376</v>
      </c>
      <c r="D93" s="275"/>
      <c r="E93" s="275"/>
      <c r="F93" s="298" t="s">
        <v>1346</v>
      </c>
      <c r="G93" s="299"/>
      <c r="H93" s="275" t="s">
        <v>1377</v>
      </c>
      <c r="I93" s="275" t="s">
        <v>1378</v>
      </c>
      <c r="J93" s="275"/>
      <c r="K93" s="289"/>
    </row>
    <row r="94" s="1" customFormat="1" ht="15" customHeight="1">
      <c r="B94" s="300"/>
      <c r="C94" s="275" t="s">
        <v>1379</v>
      </c>
      <c r="D94" s="275"/>
      <c r="E94" s="275"/>
      <c r="F94" s="298" t="s">
        <v>1346</v>
      </c>
      <c r="G94" s="299"/>
      <c r="H94" s="275" t="s">
        <v>1380</v>
      </c>
      <c r="I94" s="275" t="s">
        <v>1381</v>
      </c>
      <c r="J94" s="275"/>
      <c r="K94" s="289"/>
    </row>
    <row r="95" s="1" customFormat="1" ht="15" customHeight="1">
      <c r="B95" s="300"/>
      <c r="C95" s="275" t="s">
        <v>1382</v>
      </c>
      <c r="D95" s="275"/>
      <c r="E95" s="275"/>
      <c r="F95" s="298" t="s">
        <v>1346</v>
      </c>
      <c r="G95" s="299"/>
      <c r="H95" s="275" t="s">
        <v>1382</v>
      </c>
      <c r="I95" s="275" t="s">
        <v>1381</v>
      </c>
      <c r="J95" s="275"/>
      <c r="K95" s="289"/>
    </row>
    <row r="96" s="1" customFormat="1" ht="15" customHeight="1">
      <c r="B96" s="300"/>
      <c r="C96" s="275" t="s">
        <v>35</v>
      </c>
      <c r="D96" s="275"/>
      <c r="E96" s="275"/>
      <c r="F96" s="298" t="s">
        <v>1346</v>
      </c>
      <c r="G96" s="299"/>
      <c r="H96" s="275" t="s">
        <v>1383</v>
      </c>
      <c r="I96" s="275" t="s">
        <v>1381</v>
      </c>
      <c r="J96" s="275"/>
      <c r="K96" s="289"/>
    </row>
    <row r="97" s="1" customFormat="1" ht="15" customHeight="1">
      <c r="B97" s="300"/>
      <c r="C97" s="275" t="s">
        <v>45</v>
      </c>
      <c r="D97" s="275"/>
      <c r="E97" s="275"/>
      <c r="F97" s="298" t="s">
        <v>1346</v>
      </c>
      <c r="G97" s="299"/>
      <c r="H97" s="275" t="s">
        <v>1384</v>
      </c>
      <c r="I97" s="275" t="s">
        <v>1381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1385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1340</v>
      </c>
      <c r="D103" s="290"/>
      <c r="E103" s="290"/>
      <c r="F103" s="290" t="s">
        <v>1341</v>
      </c>
      <c r="G103" s="291"/>
      <c r="H103" s="290" t="s">
        <v>51</v>
      </c>
      <c r="I103" s="290" t="s">
        <v>54</v>
      </c>
      <c r="J103" s="290" t="s">
        <v>1342</v>
      </c>
      <c r="K103" s="289"/>
    </row>
    <row r="104" s="1" customFormat="1" ht="17.25" customHeight="1">
      <c r="B104" s="287"/>
      <c r="C104" s="292" t="s">
        <v>1343</v>
      </c>
      <c r="D104" s="292"/>
      <c r="E104" s="292"/>
      <c r="F104" s="293" t="s">
        <v>1344</v>
      </c>
      <c r="G104" s="294"/>
      <c r="H104" s="292"/>
      <c r="I104" s="292"/>
      <c r="J104" s="292" t="s">
        <v>1345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50</v>
      </c>
      <c r="D106" s="297"/>
      <c r="E106" s="297"/>
      <c r="F106" s="298" t="s">
        <v>1346</v>
      </c>
      <c r="G106" s="275"/>
      <c r="H106" s="275" t="s">
        <v>1386</v>
      </c>
      <c r="I106" s="275" t="s">
        <v>1348</v>
      </c>
      <c r="J106" s="275">
        <v>20</v>
      </c>
      <c r="K106" s="289"/>
    </row>
    <row r="107" s="1" customFormat="1" ht="15" customHeight="1">
      <c r="B107" s="287"/>
      <c r="C107" s="275" t="s">
        <v>1349</v>
      </c>
      <c r="D107" s="275"/>
      <c r="E107" s="275"/>
      <c r="F107" s="298" t="s">
        <v>1346</v>
      </c>
      <c r="G107" s="275"/>
      <c r="H107" s="275" t="s">
        <v>1386</v>
      </c>
      <c r="I107" s="275" t="s">
        <v>1348</v>
      </c>
      <c r="J107" s="275">
        <v>120</v>
      </c>
      <c r="K107" s="289"/>
    </row>
    <row r="108" s="1" customFormat="1" ht="15" customHeight="1">
      <c r="B108" s="300"/>
      <c r="C108" s="275" t="s">
        <v>1351</v>
      </c>
      <c r="D108" s="275"/>
      <c r="E108" s="275"/>
      <c r="F108" s="298" t="s">
        <v>1352</v>
      </c>
      <c r="G108" s="275"/>
      <c r="H108" s="275" t="s">
        <v>1386</v>
      </c>
      <c r="I108" s="275" t="s">
        <v>1348</v>
      </c>
      <c r="J108" s="275">
        <v>50</v>
      </c>
      <c r="K108" s="289"/>
    </row>
    <row r="109" s="1" customFormat="1" ht="15" customHeight="1">
      <c r="B109" s="300"/>
      <c r="C109" s="275" t="s">
        <v>1354</v>
      </c>
      <c r="D109" s="275"/>
      <c r="E109" s="275"/>
      <c r="F109" s="298" t="s">
        <v>1346</v>
      </c>
      <c r="G109" s="275"/>
      <c r="H109" s="275" t="s">
        <v>1386</v>
      </c>
      <c r="I109" s="275" t="s">
        <v>1356</v>
      </c>
      <c r="J109" s="275"/>
      <c r="K109" s="289"/>
    </row>
    <row r="110" s="1" customFormat="1" ht="15" customHeight="1">
      <c r="B110" s="300"/>
      <c r="C110" s="275" t="s">
        <v>1365</v>
      </c>
      <c r="D110" s="275"/>
      <c r="E110" s="275"/>
      <c r="F110" s="298" t="s">
        <v>1352</v>
      </c>
      <c r="G110" s="275"/>
      <c r="H110" s="275" t="s">
        <v>1386</v>
      </c>
      <c r="I110" s="275" t="s">
        <v>1348</v>
      </c>
      <c r="J110" s="275">
        <v>50</v>
      </c>
      <c r="K110" s="289"/>
    </row>
    <row r="111" s="1" customFormat="1" ht="15" customHeight="1">
      <c r="B111" s="300"/>
      <c r="C111" s="275" t="s">
        <v>1373</v>
      </c>
      <c r="D111" s="275"/>
      <c r="E111" s="275"/>
      <c r="F111" s="298" t="s">
        <v>1352</v>
      </c>
      <c r="G111" s="275"/>
      <c r="H111" s="275" t="s">
        <v>1386</v>
      </c>
      <c r="I111" s="275" t="s">
        <v>1348</v>
      </c>
      <c r="J111" s="275">
        <v>50</v>
      </c>
      <c r="K111" s="289"/>
    </row>
    <row r="112" s="1" customFormat="1" ht="15" customHeight="1">
      <c r="B112" s="300"/>
      <c r="C112" s="275" t="s">
        <v>1371</v>
      </c>
      <c r="D112" s="275"/>
      <c r="E112" s="275"/>
      <c r="F112" s="298" t="s">
        <v>1352</v>
      </c>
      <c r="G112" s="275"/>
      <c r="H112" s="275" t="s">
        <v>1386</v>
      </c>
      <c r="I112" s="275" t="s">
        <v>1348</v>
      </c>
      <c r="J112" s="275">
        <v>50</v>
      </c>
      <c r="K112" s="289"/>
    </row>
    <row r="113" s="1" customFormat="1" ht="15" customHeight="1">
      <c r="B113" s="300"/>
      <c r="C113" s="275" t="s">
        <v>50</v>
      </c>
      <c r="D113" s="275"/>
      <c r="E113" s="275"/>
      <c r="F113" s="298" t="s">
        <v>1346</v>
      </c>
      <c r="G113" s="275"/>
      <c r="H113" s="275" t="s">
        <v>1387</v>
      </c>
      <c r="I113" s="275" t="s">
        <v>1348</v>
      </c>
      <c r="J113" s="275">
        <v>20</v>
      </c>
      <c r="K113" s="289"/>
    </row>
    <row r="114" s="1" customFormat="1" ht="15" customHeight="1">
      <c r="B114" s="300"/>
      <c r="C114" s="275" t="s">
        <v>1388</v>
      </c>
      <c r="D114" s="275"/>
      <c r="E114" s="275"/>
      <c r="F114" s="298" t="s">
        <v>1346</v>
      </c>
      <c r="G114" s="275"/>
      <c r="H114" s="275" t="s">
        <v>1389</v>
      </c>
      <c r="I114" s="275" t="s">
        <v>1348</v>
      </c>
      <c r="J114" s="275">
        <v>120</v>
      </c>
      <c r="K114" s="289"/>
    </row>
    <row r="115" s="1" customFormat="1" ht="15" customHeight="1">
      <c r="B115" s="300"/>
      <c r="C115" s="275" t="s">
        <v>35</v>
      </c>
      <c r="D115" s="275"/>
      <c r="E115" s="275"/>
      <c r="F115" s="298" t="s">
        <v>1346</v>
      </c>
      <c r="G115" s="275"/>
      <c r="H115" s="275" t="s">
        <v>1390</v>
      </c>
      <c r="I115" s="275" t="s">
        <v>1381</v>
      </c>
      <c r="J115" s="275"/>
      <c r="K115" s="289"/>
    </row>
    <row r="116" s="1" customFormat="1" ht="15" customHeight="1">
      <c r="B116" s="300"/>
      <c r="C116" s="275" t="s">
        <v>45</v>
      </c>
      <c r="D116" s="275"/>
      <c r="E116" s="275"/>
      <c r="F116" s="298" t="s">
        <v>1346</v>
      </c>
      <c r="G116" s="275"/>
      <c r="H116" s="275" t="s">
        <v>1391</v>
      </c>
      <c r="I116" s="275" t="s">
        <v>1381</v>
      </c>
      <c r="J116" s="275"/>
      <c r="K116" s="289"/>
    </row>
    <row r="117" s="1" customFormat="1" ht="15" customHeight="1">
      <c r="B117" s="300"/>
      <c r="C117" s="275" t="s">
        <v>54</v>
      </c>
      <c r="D117" s="275"/>
      <c r="E117" s="275"/>
      <c r="F117" s="298" t="s">
        <v>1346</v>
      </c>
      <c r="G117" s="275"/>
      <c r="H117" s="275" t="s">
        <v>1392</v>
      </c>
      <c r="I117" s="275" t="s">
        <v>1393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1394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1340</v>
      </c>
      <c r="D123" s="290"/>
      <c r="E123" s="290"/>
      <c r="F123" s="290" t="s">
        <v>1341</v>
      </c>
      <c r="G123" s="291"/>
      <c r="H123" s="290" t="s">
        <v>51</v>
      </c>
      <c r="I123" s="290" t="s">
        <v>54</v>
      </c>
      <c r="J123" s="290" t="s">
        <v>1342</v>
      </c>
      <c r="K123" s="319"/>
    </row>
    <row r="124" s="1" customFormat="1" ht="17.25" customHeight="1">
      <c r="B124" s="318"/>
      <c r="C124" s="292" t="s">
        <v>1343</v>
      </c>
      <c r="D124" s="292"/>
      <c r="E124" s="292"/>
      <c r="F124" s="293" t="s">
        <v>1344</v>
      </c>
      <c r="G124" s="294"/>
      <c r="H124" s="292"/>
      <c r="I124" s="292"/>
      <c r="J124" s="292" t="s">
        <v>1345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1349</v>
      </c>
      <c r="D126" s="297"/>
      <c r="E126" s="297"/>
      <c r="F126" s="298" t="s">
        <v>1346</v>
      </c>
      <c r="G126" s="275"/>
      <c r="H126" s="275" t="s">
        <v>1386</v>
      </c>
      <c r="I126" s="275" t="s">
        <v>1348</v>
      </c>
      <c r="J126" s="275">
        <v>120</v>
      </c>
      <c r="K126" s="323"/>
    </row>
    <row r="127" s="1" customFormat="1" ht="15" customHeight="1">
      <c r="B127" s="320"/>
      <c r="C127" s="275" t="s">
        <v>1395</v>
      </c>
      <c r="D127" s="275"/>
      <c r="E127" s="275"/>
      <c r="F127" s="298" t="s">
        <v>1346</v>
      </c>
      <c r="G127" s="275"/>
      <c r="H127" s="275" t="s">
        <v>1396</v>
      </c>
      <c r="I127" s="275" t="s">
        <v>1348</v>
      </c>
      <c r="J127" s="275" t="s">
        <v>1397</v>
      </c>
      <c r="K127" s="323"/>
    </row>
    <row r="128" s="1" customFormat="1" ht="15" customHeight="1">
      <c r="B128" s="320"/>
      <c r="C128" s="275" t="s">
        <v>1294</v>
      </c>
      <c r="D128" s="275"/>
      <c r="E128" s="275"/>
      <c r="F128" s="298" t="s">
        <v>1346</v>
      </c>
      <c r="G128" s="275"/>
      <c r="H128" s="275" t="s">
        <v>1398</v>
      </c>
      <c r="I128" s="275" t="s">
        <v>1348</v>
      </c>
      <c r="J128" s="275" t="s">
        <v>1397</v>
      </c>
      <c r="K128" s="323"/>
    </row>
    <row r="129" s="1" customFormat="1" ht="15" customHeight="1">
      <c r="B129" s="320"/>
      <c r="C129" s="275" t="s">
        <v>1357</v>
      </c>
      <c r="D129" s="275"/>
      <c r="E129" s="275"/>
      <c r="F129" s="298" t="s">
        <v>1352</v>
      </c>
      <c r="G129" s="275"/>
      <c r="H129" s="275" t="s">
        <v>1358</v>
      </c>
      <c r="I129" s="275" t="s">
        <v>1348</v>
      </c>
      <c r="J129" s="275">
        <v>15</v>
      </c>
      <c r="K129" s="323"/>
    </row>
    <row r="130" s="1" customFormat="1" ht="15" customHeight="1">
      <c r="B130" s="320"/>
      <c r="C130" s="301" t="s">
        <v>1359</v>
      </c>
      <c r="D130" s="301"/>
      <c r="E130" s="301"/>
      <c r="F130" s="302" t="s">
        <v>1352</v>
      </c>
      <c r="G130" s="301"/>
      <c r="H130" s="301" t="s">
        <v>1360</v>
      </c>
      <c r="I130" s="301" t="s">
        <v>1348</v>
      </c>
      <c r="J130" s="301">
        <v>15</v>
      </c>
      <c r="K130" s="323"/>
    </row>
    <row r="131" s="1" customFormat="1" ht="15" customHeight="1">
      <c r="B131" s="320"/>
      <c r="C131" s="301" t="s">
        <v>1361</v>
      </c>
      <c r="D131" s="301"/>
      <c r="E131" s="301"/>
      <c r="F131" s="302" t="s">
        <v>1352</v>
      </c>
      <c r="G131" s="301"/>
      <c r="H131" s="301" t="s">
        <v>1362</v>
      </c>
      <c r="I131" s="301" t="s">
        <v>1348</v>
      </c>
      <c r="J131" s="301">
        <v>20</v>
      </c>
      <c r="K131" s="323"/>
    </row>
    <row r="132" s="1" customFormat="1" ht="15" customHeight="1">
      <c r="B132" s="320"/>
      <c r="C132" s="301" t="s">
        <v>1363</v>
      </c>
      <c r="D132" s="301"/>
      <c r="E132" s="301"/>
      <c r="F132" s="302" t="s">
        <v>1352</v>
      </c>
      <c r="G132" s="301"/>
      <c r="H132" s="301" t="s">
        <v>1364</v>
      </c>
      <c r="I132" s="301" t="s">
        <v>1348</v>
      </c>
      <c r="J132" s="301">
        <v>20</v>
      </c>
      <c r="K132" s="323"/>
    </row>
    <row r="133" s="1" customFormat="1" ht="15" customHeight="1">
      <c r="B133" s="320"/>
      <c r="C133" s="275" t="s">
        <v>1351</v>
      </c>
      <c r="D133" s="275"/>
      <c r="E133" s="275"/>
      <c r="F133" s="298" t="s">
        <v>1352</v>
      </c>
      <c r="G133" s="275"/>
      <c r="H133" s="275" t="s">
        <v>1386</v>
      </c>
      <c r="I133" s="275" t="s">
        <v>1348</v>
      </c>
      <c r="J133" s="275">
        <v>50</v>
      </c>
      <c r="K133" s="323"/>
    </row>
    <row r="134" s="1" customFormat="1" ht="15" customHeight="1">
      <c r="B134" s="320"/>
      <c r="C134" s="275" t="s">
        <v>1365</v>
      </c>
      <c r="D134" s="275"/>
      <c r="E134" s="275"/>
      <c r="F134" s="298" t="s">
        <v>1352</v>
      </c>
      <c r="G134" s="275"/>
      <c r="H134" s="275" t="s">
        <v>1386</v>
      </c>
      <c r="I134" s="275" t="s">
        <v>1348</v>
      </c>
      <c r="J134" s="275">
        <v>50</v>
      </c>
      <c r="K134" s="323"/>
    </row>
    <row r="135" s="1" customFormat="1" ht="15" customHeight="1">
      <c r="B135" s="320"/>
      <c r="C135" s="275" t="s">
        <v>1371</v>
      </c>
      <c r="D135" s="275"/>
      <c r="E135" s="275"/>
      <c r="F135" s="298" t="s">
        <v>1352</v>
      </c>
      <c r="G135" s="275"/>
      <c r="H135" s="275" t="s">
        <v>1386</v>
      </c>
      <c r="I135" s="275" t="s">
        <v>1348</v>
      </c>
      <c r="J135" s="275">
        <v>50</v>
      </c>
      <c r="K135" s="323"/>
    </row>
    <row r="136" s="1" customFormat="1" ht="15" customHeight="1">
      <c r="B136" s="320"/>
      <c r="C136" s="275" t="s">
        <v>1373</v>
      </c>
      <c r="D136" s="275"/>
      <c r="E136" s="275"/>
      <c r="F136" s="298" t="s">
        <v>1352</v>
      </c>
      <c r="G136" s="275"/>
      <c r="H136" s="275" t="s">
        <v>1386</v>
      </c>
      <c r="I136" s="275" t="s">
        <v>1348</v>
      </c>
      <c r="J136" s="275">
        <v>50</v>
      </c>
      <c r="K136" s="323"/>
    </row>
    <row r="137" s="1" customFormat="1" ht="15" customHeight="1">
      <c r="B137" s="320"/>
      <c r="C137" s="275" t="s">
        <v>1374</v>
      </c>
      <c r="D137" s="275"/>
      <c r="E137" s="275"/>
      <c r="F137" s="298" t="s">
        <v>1352</v>
      </c>
      <c r="G137" s="275"/>
      <c r="H137" s="275" t="s">
        <v>1399</v>
      </c>
      <c r="I137" s="275" t="s">
        <v>1348</v>
      </c>
      <c r="J137" s="275">
        <v>255</v>
      </c>
      <c r="K137" s="323"/>
    </row>
    <row r="138" s="1" customFormat="1" ht="15" customHeight="1">
      <c r="B138" s="320"/>
      <c r="C138" s="275" t="s">
        <v>1376</v>
      </c>
      <c r="D138" s="275"/>
      <c r="E138" s="275"/>
      <c r="F138" s="298" t="s">
        <v>1346</v>
      </c>
      <c r="G138" s="275"/>
      <c r="H138" s="275" t="s">
        <v>1400</v>
      </c>
      <c r="I138" s="275" t="s">
        <v>1378</v>
      </c>
      <c r="J138" s="275"/>
      <c r="K138" s="323"/>
    </row>
    <row r="139" s="1" customFormat="1" ht="15" customHeight="1">
      <c r="B139" s="320"/>
      <c r="C139" s="275" t="s">
        <v>1379</v>
      </c>
      <c r="D139" s="275"/>
      <c r="E139" s="275"/>
      <c r="F139" s="298" t="s">
        <v>1346</v>
      </c>
      <c r="G139" s="275"/>
      <c r="H139" s="275" t="s">
        <v>1401</v>
      </c>
      <c r="I139" s="275" t="s">
        <v>1381</v>
      </c>
      <c r="J139" s="275"/>
      <c r="K139" s="323"/>
    </row>
    <row r="140" s="1" customFormat="1" ht="15" customHeight="1">
      <c r="B140" s="320"/>
      <c r="C140" s="275" t="s">
        <v>1382</v>
      </c>
      <c r="D140" s="275"/>
      <c r="E140" s="275"/>
      <c r="F140" s="298" t="s">
        <v>1346</v>
      </c>
      <c r="G140" s="275"/>
      <c r="H140" s="275" t="s">
        <v>1382</v>
      </c>
      <c r="I140" s="275" t="s">
        <v>1381</v>
      </c>
      <c r="J140" s="275"/>
      <c r="K140" s="323"/>
    </row>
    <row r="141" s="1" customFormat="1" ht="15" customHeight="1">
      <c r="B141" s="320"/>
      <c r="C141" s="275" t="s">
        <v>35</v>
      </c>
      <c r="D141" s="275"/>
      <c r="E141" s="275"/>
      <c r="F141" s="298" t="s">
        <v>1346</v>
      </c>
      <c r="G141" s="275"/>
      <c r="H141" s="275" t="s">
        <v>1402</v>
      </c>
      <c r="I141" s="275" t="s">
        <v>1381</v>
      </c>
      <c r="J141" s="275"/>
      <c r="K141" s="323"/>
    </row>
    <row r="142" s="1" customFormat="1" ht="15" customHeight="1">
      <c r="B142" s="320"/>
      <c r="C142" s="275" t="s">
        <v>1403</v>
      </c>
      <c r="D142" s="275"/>
      <c r="E142" s="275"/>
      <c r="F142" s="298" t="s">
        <v>1346</v>
      </c>
      <c r="G142" s="275"/>
      <c r="H142" s="275" t="s">
        <v>1404</v>
      </c>
      <c r="I142" s="275" t="s">
        <v>1381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1405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1340</v>
      </c>
      <c r="D148" s="290"/>
      <c r="E148" s="290"/>
      <c r="F148" s="290" t="s">
        <v>1341</v>
      </c>
      <c r="G148" s="291"/>
      <c r="H148" s="290" t="s">
        <v>51</v>
      </c>
      <c r="I148" s="290" t="s">
        <v>54</v>
      </c>
      <c r="J148" s="290" t="s">
        <v>1342</v>
      </c>
      <c r="K148" s="289"/>
    </row>
    <row r="149" s="1" customFormat="1" ht="17.25" customHeight="1">
      <c r="B149" s="287"/>
      <c r="C149" s="292" t="s">
        <v>1343</v>
      </c>
      <c r="D149" s="292"/>
      <c r="E149" s="292"/>
      <c r="F149" s="293" t="s">
        <v>1344</v>
      </c>
      <c r="G149" s="294"/>
      <c r="H149" s="292"/>
      <c r="I149" s="292"/>
      <c r="J149" s="292" t="s">
        <v>1345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1349</v>
      </c>
      <c r="D151" s="275"/>
      <c r="E151" s="275"/>
      <c r="F151" s="328" t="s">
        <v>1346</v>
      </c>
      <c r="G151" s="275"/>
      <c r="H151" s="327" t="s">
        <v>1386</v>
      </c>
      <c r="I151" s="327" t="s">
        <v>1348</v>
      </c>
      <c r="J151" s="327">
        <v>120</v>
      </c>
      <c r="K151" s="323"/>
    </row>
    <row r="152" s="1" customFormat="1" ht="15" customHeight="1">
      <c r="B152" s="300"/>
      <c r="C152" s="327" t="s">
        <v>1395</v>
      </c>
      <c r="D152" s="275"/>
      <c r="E152" s="275"/>
      <c r="F152" s="328" t="s">
        <v>1346</v>
      </c>
      <c r="G152" s="275"/>
      <c r="H152" s="327" t="s">
        <v>1406</v>
      </c>
      <c r="I152" s="327" t="s">
        <v>1348</v>
      </c>
      <c r="J152" s="327" t="s">
        <v>1397</v>
      </c>
      <c r="K152" s="323"/>
    </row>
    <row r="153" s="1" customFormat="1" ht="15" customHeight="1">
      <c r="B153" s="300"/>
      <c r="C153" s="327" t="s">
        <v>1294</v>
      </c>
      <c r="D153" s="275"/>
      <c r="E153" s="275"/>
      <c r="F153" s="328" t="s">
        <v>1346</v>
      </c>
      <c r="G153" s="275"/>
      <c r="H153" s="327" t="s">
        <v>1407</v>
      </c>
      <c r="I153" s="327" t="s">
        <v>1348</v>
      </c>
      <c r="J153" s="327" t="s">
        <v>1397</v>
      </c>
      <c r="K153" s="323"/>
    </row>
    <row r="154" s="1" customFormat="1" ht="15" customHeight="1">
      <c r="B154" s="300"/>
      <c r="C154" s="327" t="s">
        <v>1351</v>
      </c>
      <c r="D154" s="275"/>
      <c r="E154" s="275"/>
      <c r="F154" s="328" t="s">
        <v>1352</v>
      </c>
      <c r="G154" s="275"/>
      <c r="H154" s="327" t="s">
        <v>1386</v>
      </c>
      <c r="I154" s="327" t="s">
        <v>1348</v>
      </c>
      <c r="J154" s="327">
        <v>50</v>
      </c>
      <c r="K154" s="323"/>
    </row>
    <row r="155" s="1" customFormat="1" ht="15" customHeight="1">
      <c r="B155" s="300"/>
      <c r="C155" s="327" t="s">
        <v>1354</v>
      </c>
      <c r="D155" s="275"/>
      <c r="E155" s="275"/>
      <c r="F155" s="328" t="s">
        <v>1346</v>
      </c>
      <c r="G155" s="275"/>
      <c r="H155" s="327" t="s">
        <v>1386</v>
      </c>
      <c r="I155" s="327" t="s">
        <v>1356</v>
      </c>
      <c r="J155" s="327"/>
      <c r="K155" s="323"/>
    </row>
    <row r="156" s="1" customFormat="1" ht="15" customHeight="1">
      <c r="B156" s="300"/>
      <c r="C156" s="327" t="s">
        <v>1365</v>
      </c>
      <c r="D156" s="275"/>
      <c r="E156" s="275"/>
      <c r="F156" s="328" t="s">
        <v>1352</v>
      </c>
      <c r="G156" s="275"/>
      <c r="H156" s="327" t="s">
        <v>1386</v>
      </c>
      <c r="I156" s="327" t="s">
        <v>1348</v>
      </c>
      <c r="J156" s="327">
        <v>50</v>
      </c>
      <c r="K156" s="323"/>
    </row>
    <row r="157" s="1" customFormat="1" ht="15" customHeight="1">
      <c r="B157" s="300"/>
      <c r="C157" s="327" t="s">
        <v>1373</v>
      </c>
      <c r="D157" s="275"/>
      <c r="E157" s="275"/>
      <c r="F157" s="328" t="s">
        <v>1352</v>
      </c>
      <c r="G157" s="275"/>
      <c r="H157" s="327" t="s">
        <v>1386</v>
      </c>
      <c r="I157" s="327" t="s">
        <v>1348</v>
      </c>
      <c r="J157" s="327">
        <v>50</v>
      </c>
      <c r="K157" s="323"/>
    </row>
    <row r="158" s="1" customFormat="1" ht="15" customHeight="1">
      <c r="B158" s="300"/>
      <c r="C158" s="327" t="s">
        <v>1371</v>
      </c>
      <c r="D158" s="275"/>
      <c r="E158" s="275"/>
      <c r="F158" s="328" t="s">
        <v>1352</v>
      </c>
      <c r="G158" s="275"/>
      <c r="H158" s="327" t="s">
        <v>1386</v>
      </c>
      <c r="I158" s="327" t="s">
        <v>1348</v>
      </c>
      <c r="J158" s="327">
        <v>50</v>
      </c>
      <c r="K158" s="323"/>
    </row>
    <row r="159" s="1" customFormat="1" ht="15" customHeight="1">
      <c r="B159" s="300"/>
      <c r="C159" s="327" t="s">
        <v>102</v>
      </c>
      <c r="D159" s="275"/>
      <c r="E159" s="275"/>
      <c r="F159" s="328" t="s">
        <v>1346</v>
      </c>
      <c r="G159" s="275"/>
      <c r="H159" s="327" t="s">
        <v>1408</v>
      </c>
      <c r="I159" s="327" t="s">
        <v>1348</v>
      </c>
      <c r="J159" s="327" t="s">
        <v>1409</v>
      </c>
      <c r="K159" s="323"/>
    </row>
    <row r="160" s="1" customFormat="1" ht="15" customHeight="1">
      <c r="B160" s="300"/>
      <c r="C160" s="327" t="s">
        <v>1410</v>
      </c>
      <c r="D160" s="275"/>
      <c r="E160" s="275"/>
      <c r="F160" s="328" t="s">
        <v>1346</v>
      </c>
      <c r="G160" s="275"/>
      <c r="H160" s="327" t="s">
        <v>1411</v>
      </c>
      <c r="I160" s="327" t="s">
        <v>1381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1412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1340</v>
      </c>
      <c r="D166" s="290"/>
      <c r="E166" s="290"/>
      <c r="F166" s="290" t="s">
        <v>1341</v>
      </c>
      <c r="G166" s="332"/>
      <c r="H166" s="333" t="s">
        <v>51</v>
      </c>
      <c r="I166" s="333" t="s">
        <v>54</v>
      </c>
      <c r="J166" s="290" t="s">
        <v>1342</v>
      </c>
      <c r="K166" s="267"/>
    </row>
    <row r="167" s="1" customFormat="1" ht="17.25" customHeight="1">
      <c r="B167" s="268"/>
      <c r="C167" s="292" t="s">
        <v>1343</v>
      </c>
      <c r="D167" s="292"/>
      <c r="E167" s="292"/>
      <c r="F167" s="293" t="s">
        <v>1344</v>
      </c>
      <c r="G167" s="334"/>
      <c r="H167" s="335"/>
      <c r="I167" s="335"/>
      <c r="J167" s="292" t="s">
        <v>1345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1349</v>
      </c>
      <c r="D169" s="275"/>
      <c r="E169" s="275"/>
      <c r="F169" s="298" t="s">
        <v>1346</v>
      </c>
      <c r="G169" s="275"/>
      <c r="H169" s="275" t="s">
        <v>1386</v>
      </c>
      <c r="I169" s="275" t="s">
        <v>1348</v>
      </c>
      <c r="J169" s="275">
        <v>120</v>
      </c>
      <c r="K169" s="323"/>
    </row>
    <row r="170" s="1" customFormat="1" ht="15" customHeight="1">
      <c r="B170" s="300"/>
      <c r="C170" s="275" t="s">
        <v>1395</v>
      </c>
      <c r="D170" s="275"/>
      <c r="E170" s="275"/>
      <c r="F170" s="298" t="s">
        <v>1346</v>
      </c>
      <c r="G170" s="275"/>
      <c r="H170" s="275" t="s">
        <v>1396</v>
      </c>
      <c r="I170" s="275" t="s">
        <v>1348</v>
      </c>
      <c r="J170" s="275" t="s">
        <v>1397</v>
      </c>
      <c r="K170" s="323"/>
    </row>
    <row r="171" s="1" customFormat="1" ht="15" customHeight="1">
      <c r="B171" s="300"/>
      <c r="C171" s="275" t="s">
        <v>1294</v>
      </c>
      <c r="D171" s="275"/>
      <c r="E171" s="275"/>
      <c r="F171" s="298" t="s">
        <v>1346</v>
      </c>
      <c r="G171" s="275"/>
      <c r="H171" s="275" t="s">
        <v>1413</v>
      </c>
      <c r="I171" s="275" t="s">
        <v>1348</v>
      </c>
      <c r="J171" s="275" t="s">
        <v>1397</v>
      </c>
      <c r="K171" s="323"/>
    </row>
    <row r="172" s="1" customFormat="1" ht="15" customHeight="1">
      <c r="B172" s="300"/>
      <c r="C172" s="275" t="s">
        <v>1351</v>
      </c>
      <c r="D172" s="275"/>
      <c r="E172" s="275"/>
      <c r="F172" s="298" t="s">
        <v>1352</v>
      </c>
      <c r="G172" s="275"/>
      <c r="H172" s="275" t="s">
        <v>1413</v>
      </c>
      <c r="I172" s="275" t="s">
        <v>1348</v>
      </c>
      <c r="J172" s="275">
        <v>50</v>
      </c>
      <c r="K172" s="323"/>
    </row>
    <row r="173" s="1" customFormat="1" ht="15" customHeight="1">
      <c r="B173" s="300"/>
      <c r="C173" s="275" t="s">
        <v>1354</v>
      </c>
      <c r="D173" s="275"/>
      <c r="E173" s="275"/>
      <c r="F173" s="298" t="s">
        <v>1346</v>
      </c>
      <c r="G173" s="275"/>
      <c r="H173" s="275" t="s">
        <v>1413</v>
      </c>
      <c r="I173" s="275" t="s">
        <v>1356</v>
      </c>
      <c r="J173" s="275"/>
      <c r="K173" s="323"/>
    </row>
    <row r="174" s="1" customFormat="1" ht="15" customHeight="1">
      <c r="B174" s="300"/>
      <c r="C174" s="275" t="s">
        <v>1365</v>
      </c>
      <c r="D174" s="275"/>
      <c r="E174" s="275"/>
      <c r="F174" s="298" t="s">
        <v>1352</v>
      </c>
      <c r="G174" s="275"/>
      <c r="H174" s="275" t="s">
        <v>1413</v>
      </c>
      <c r="I174" s="275" t="s">
        <v>1348</v>
      </c>
      <c r="J174" s="275">
        <v>50</v>
      </c>
      <c r="K174" s="323"/>
    </row>
    <row r="175" s="1" customFormat="1" ht="15" customHeight="1">
      <c r="B175" s="300"/>
      <c r="C175" s="275" t="s">
        <v>1373</v>
      </c>
      <c r="D175" s="275"/>
      <c r="E175" s="275"/>
      <c r="F175" s="298" t="s">
        <v>1352</v>
      </c>
      <c r="G175" s="275"/>
      <c r="H175" s="275" t="s">
        <v>1413</v>
      </c>
      <c r="I175" s="275" t="s">
        <v>1348</v>
      </c>
      <c r="J175" s="275">
        <v>50</v>
      </c>
      <c r="K175" s="323"/>
    </row>
    <row r="176" s="1" customFormat="1" ht="15" customHeight="1">
      <c r="B176" s="300"/>
      <c r="C176" s="275" t="s">
        <v>1371</v>
      </c>
      <c r="D176" s="275"/>
      <c r="E176" s="275"/>
      <c r="F176" s="298" t="s">
        <v>1352</v>
      </c>
      <c r="G176" s="275"/>
      <c r="H176" s="275" t="s">
        <v>1413</v>
      </c>
      <c r="I176" s="275" t="s">
        <v>1348</v>
      </c>
      <c r="J176" s="275">
        <v>50</v>
      </c>
      <c r="K176" s="323"/>
    </row>
    <row r="177" s="1" customFormat="1" ht="15" customHeight="1">
      <c r="B177" s="300"/>
      <c r="C177" s="275" t="s">
        <v>107</v>
      </c>
      <c r="D177" s="275"/>
      <c r="E177" s="275"/>
      <c r="F177" s="298" t="s">
        <v>1346</v>
      </c>
      <c r="G177" s="275"/>
      <c r="H177" s="275" t="s">
        <v>1414</v>
      </c>
      <c r="I177" s="275" t="s">
        <v>1415</v>
      </c>
      <c r="J177" s="275"/>
      <c r="K177" s="323"/>
    </row>
    <row r="178" s="1" customFormat="1" ht="15" customHeight="1">
      <c r="B178" s="300"/>
      <c r="C178" s="275" t="s">
        <v>54</v>
      </c>
      <c r="D178" s="275"/>
      <c r="E178" s="275"/>
      <c r="F178" s="298" t="s">
        <v>1346</v>
      </c>
      <c r="G178" s="275"/>
      <c r="H178" s="275" t="s">
        <v>1416</v>
      </c>
      <c r="I178" s="275" t="s">
        <v>1417</v>
      </c>
      <c r="J178" s="275">
        <v>1</v>
      </c>
      <c r="K178" s="323"/>
    </row>
    <row r="179" s="1" customFormat="1" ht="15" customHeight="1">
      <c r="B179" s="300"/>
      <c r="C179" s="275" t="s">
        <v>50</v>
      </c>
      <c r="D179" s="275"/>
      <c r="E179" s="275"/>
      <c r="F179" s="298" t="s">
        <v>1346</v>
      </c>
      <c r="G179" s="275"/>
      <c r="H179" s="275" t="s">
        <v>1418</v>
      </c>
      <c r="I179" s="275" t="s">
        <v>1348</v>
      </c>
      <c r="J179" s="275">
        <v>20</v>
      </c>
      <c r="K179" s="323"/>
    </row>
    <row r="180" s="1" customFormat="1" ht="15" customHeight="1">
      <c r="B180" s="300"/>
      <c r="C180" s="275" t="s">
        <v>51</v>
      </c>
      <c r="D180" s="275"/>
      <c r="E180" s="275"/>
      <c r="F180" s="298" t="s">
        <v>1346</v>
      </c>
      <c r="G180" s="275"/>
      <c r="H180" s="275" t="s">
        <v>1419</v>
      </c>
      <c r="I180" s="275" t="s">
        <v>1348</v>
      </c>
      <c r="J180" s="275">
        <v>255</v>
      </c>
      <c r="K180" s="323"/>
    </row>
    <row r="181" s="1" customFormat="1" ht="15" customHeight="1">
      <c r="B181" s="300"/>
      <c r="C181" s="275" t="s">
        <v>108</v>
      </c>
      <c r="D181" s="275"/>
      <c r="E181" s="275"/>
      <c r="F181" s="298" t="s">
        <v>1346</v>
      </c>
      <c r="G181" s="275"/>
      <c r="H181" s="275" t="s">
        <v>1310</v>
      </c>
      <c r="I181" s="275" t="s">
        <v>1348</v>
      </c>
      <c r="J181" s="275">
        <v>10</v>
      </c>
      <c r="K181" s="323"/>
    </row>
    <row r="182" s="1" customFormat="1" ht="15" customHeight="1">
      <c r="B182" s="300"/>
      <c r="C182" s="275" t="s">
        <v>109</v>
      </c>
      <c r="D182" s="275"/>
      <c r="E182" s="275"/>
      <c r="F182" s="298" t="s">
        <v>1346</v>
      </c>
      <c r="G182" s="275"/>
      <c r="H182" s="275" t="s">
        <v>1420</v>
      </c>
      <c r="I182" s="275" t="s">
        <v>1381</v>
      </c>
      <c r="J182" s="275"/>
      <c r="K182" s="323"/>
    </row>
    <row r="183" s="1" customFormat="1" ht="15" customHeight="1">
      <c r="B183" s="300"/>
      <c r="C183" s="275" t="s">
        <v>1421</v>
      </c>
      <c r="D183" s="275"/>
      <c r="E183" s="275"/>
      <c r="F183" s="298" t="s">
        <v>1346</v>
      </c>
      <c r="G183" s="275"/>
      <c r="H183" s="275" t="s">
        <v>1422</v>
      </c>
      <c r="I183" s="275" t="s">
        <v>1381</v>
      </c>
      <c r="J183" s="275"/>
      <c r="K183" s="323"/>
    </row>
    <row r="184" s="1" customFormat="1" ht="15" customHeight="1">
      <c r="B184" s="300"/>
      <c r="C184" s="275" t="s">
        <v>1410</v>
      </c>
      <c r="D184" s="275"/>
      <c r="E184" s="275"/>
      <c r="F184" s="298" t="s">
        <v>1346</v>
      </c>
      <c r="G184" s="275"/>
      <c r="H184" s="275" t="s">
        <v>1423</v>
      </c>
      <c r="I184" s="275" t="s">
        <v>1381</v>
      </c>
      <c r="J184" s="275"/>
      <c r="K184" s="323"/>
    </row>
    <row r="185" s="1" customFormat="1" ht="15" customHeight="1">
      <c r="B185" s="300"/>
      <c r="C185" s="275" t="s">
        <v>111</v>
      </c>
      <c r="D185" s="275"/>
      <c r="E185" s="275"/>
      <c r="F185" s="298" t="s">
        <v>1352</v>
      </c>
      <c r="G185" s="275"/>
      <c r="H185" s="275" t="s">
        <v>1424</v>
      </c>
      <c r="I185" s="275" t="s">
        <v>1348</v>
      </c>
      <c r="J185" s="275">
        <v>50</v>
      </c>
      <c r="K185" s="323"/>
    </row>
    <row r="186" s="1" customFormat="1" ht="15" customHeight="1">
      <c r="B186" s="300"/>
      <c r="C186" s="275" t="s">
        <v>1425</v>
      </c>
      <c r="D186" s="275"/>
      <c r="E186" s="275"/>
      <c r="F186" s="298" t="s">
        <v>1352</v>
      </c>
      <c r="G186" s="275"/>
      <c r="H186" s="275" t="s">
        <v>1426</v>
      </c>
      <c r="I186" s="275" t="s">
        <v>1427</v>
      </c>
      <c r="J186" s="275"/>
      <c r="K186" s="323"/>
    </row>
    <row r="187" s="1" customFormat="1" ht="15" customHeight="1">
      <c r="B187" s="300"/>
      <c r="C187" s="275" t="s">
        <v>1428</v>
      </c>
      <c r="D187" s="275"/>
      <c r="E187" s="275"/>
      <c r="F187" s="298" t="s">
        <v>1352</v>
      </c>
      <c r="G187" s="275"/>
      <c r="H187" s="275" t="s">
        <v>1429</v>
      </c>
      <c r="I187" s="275" t="s">
        <v>1427</v>
      </c>
      <c r="J187" s="275"/>
      <c r="K187" s="323"/>
    </row>
    <row r="188" s="1" customFormat="1" ht="15" customHeight="1">
      <c r="B188" s="300"/>
      <c r="C188" s="275" t="s">
        <v>1430</v>
      </c>
      <c r="D188" s="275"/>
      <c r="E188" s="275"/>
      <c r="F188" s="298" t="s">
        <v>1352</v>
      </c>
      <c r="G188" s="275"/>
      <c r="H188" s="275" t="s">
        <v>1431</v>
      </c>
      <c r="I188" s="275" t="s">
        <v>1427</v>
      </c>
      <c r="J188" s="275"/>
      <c r="K188" s="323"/>
    </row>
    <row r="189" s="1" customFormat="1" ht="15" customHeight="1">
      <c r="B189" s="300"/>
      <c r="C189" s="336" t="s">
        <v>1432</v>
      </c>
      <c r="D189" s="275"/>
      <c r="E189" s="275"/>
      <c r="F189" s="298" t="s">
        <v>1352</v>
      </c>
      <c r="G189" s="275"/>
      <c r="H189" s="275" t="s">
        <v>1433</v>
      </c>
      <c r="I189" s="275" t="s">
        <v>1434</v>
      </c>
      <c r="J189" s="337" t="s">
        <v>1435</v>
      </c>
      <c r="K189" s="323"/>
    </row>
    <row r="190" s="1" customFormat="1" ht="15" customHeight="1">
      <c r="B190" s="300"/>
      <c r="C190" s="336" t="s">
        <v>39</v>
      </c>
      <c r="D190" s="275"/>
      <c r="E190" s="275"/>
      <c r="F190" s="298" t="s">
        <v>1346</v>
      </c>
      <c r="G190" s="275"/>
      <c r="H190" s="272" t="s">
        <v>1436</v>
      </c>
      <c r="I190" s="275" t="s">
        <v>1437</v>
      </c>
      <c r="J190" s="275"/>
      <c r="K190" s="323"/>
    </row>
    <row r="191" s="1" customFormat="1" ht="15" customHeight="1">
      <c r="B191" s="300"/>
      <c r="C191" s="336" t="s">
        <v>1438</v>
      </c>
      <c r="D191" s="275"/>
      <c r="E191" s="275"/>
      <c r="F191" s="298" t="s">
        <v>1346</v>
      </c>
      <c r="G191" s="275"/>
      <c r="H191" s="275" t="s">
        <v>1439</v>
      </c>
      <c r="I191" s="275" t="s">
        <v>1381</v>
      </c>
      <c r="J191" s="275"/>
      <c r="K191" s="323"/>
    </row>
    <row r="192" s="1" customFormat="1" ht="15" customHeight="1">
      <c r="B192" s="300"/>
      <c r="C192" s="336" t="s">
        <v>1440</v>
      </c>
      <c r="D192" s="275"/>
      <c r="E192" s="275"/>
      <c r="F192" s="298" t="s">
        <v>1346</v>
      </c>
      <c r="G192" s="275"/>
      <c r="H192" s="275" t="s">
        <v>1441</v>
      </c>
      <c r="I192" s="275" t="s">
        <v>1381</v>
      </c>
      <c r="J192" s="275"/>
      <c r="K192" s="323"/>
    </row>
    <row r="193" s="1" customFormat="1" ht="15" customHeight="1">
      <c r="B193" s="300"/>
      <c r="C193" s="336" t="s">
        <v>1442</v>
      </c>
      <c r="D193" s="275"/>
      <c r="E193" s="275"/>
      <c r="F193" s="298" t="s">
        <v>1352</v>
      </c>
      <c r="G193" s="275"/>
      <c r="H193" s="275" t="s">
        <v>1443</v>
      </c>
      <c r="I193" s="275" t="s">
        <v>1381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1444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1445</v>
      </c>
      <c r="D200" s="339"/>
      <c r="E200" s="339"/>
      <c r="F200" s="339" t="s">
        <v>1446</v>
      </c>
      <c r="G200" s="340"/>
      <c r="H200" s="339" t="s">
        <v>1447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1437</v>
      </c>
      <c r="D202" s="275"/>
      <c r="E202" s="275"/>
      <c r="F202" s="298" t="s">
        <v>40</v>
      </c>
      <c r="G202" s="275"/>
      <c r="H202" s="275" t="s">
        <v>1448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41</v>
      </c>
      <c r="G203" s="275"/>
      <c r="H203" s="275" t="s">
        <v>1449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44</v>
      </c>
      <c r="G204" s="275"/>
      <c r="H204" s="275" t="s">
        <v>1450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42</v>
      </c>
      <c r="G205" s="275"/>
      <c r="H205" s="275" t="s">
        <v>1451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43</v>
      </c>
      <c r="G206" s="275"/>
      <c r="H206" s="275" t="s">
        <v>1452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1393</v>
      </c>
      <c r="D208" s="275"/>
      <c r="E208" s="275"/>
      <c r="F208" s="298" t="s">
        <v>76</v>
      </c>
      <c r="G208" s="275"/>
      <c r="H208" s="275" t="s">
        <v>1453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1289</v>
      </c>
      <c r="G209" s="275"/>
      <c r="H209" s="275" t="s">
        <v>1290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1287</v>
      </c>
      <c r="G210" s="275"/>
      <c r="H210" s="275" t="s">
        <v>1454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1291</v>
      </c>
      <c r="G211" s="336"/>
      <c r="H211" s="327" t="s">
        <v>75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1292</v>
      </c>
      <c r="G212" s="336"/>
      <c r="H212" s="327" t="s">
        <v>1455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1417</v>
      </c>
      <c r="D214" s="275"/>
      <c r="E214" s="275"/>
      <c r="F214" s="298">
        <v>1</v>
      </c>
      <c r="G214" s="336"/>
      <c r="H214" s="327" t="s">
        <v>1456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1457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1458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1459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2021-01-20T12:16:43Z</dcterms:created>
  <dcterms:modified xsi:type="dcterms:W3CDTF">2021-01-20T12:16:51Z</dcterms:modified>
</cp:coreProperties>
</file>